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79044c13841a1e/DIVERSE/Salus per Vino/protokoll/"/>
    </mc:Choice>
  </mc:AlternateContent>
  <xr:revisionPtr revIDLastSave="25" documentId="8_{DFC5CFB6-83DB-48A9-8427-C705101B2964}" xr6:coauthVersionLast="47" xr6:coauthVersionMax="47" xr10:uidLastSave="{B033FFCC-2AFE-45A6-9FAB-2ABDAA96F9C0}"/>
  <bookViews>
    <workbookView xWindow="-103" yWindow="-103" windowWidth="33120" windowHeight="18000" tabRatio="610" xr2:uid="{00000000-000D-0000-FFFF-FFFF00000000}"/>
  </bookViews>
  <sheets>
    <sheet name="Protokoll" sheetId="1" r:id="rId1"/>
  </sheets>
  <definedNames>
    <definedName name="TABLE" localSheetId="0">Protokoll!#REF!</definedName>
    <definedName name="TABLE_10" localSheetId="0">Protokoll!$H$165:$H$165</definedName>
    <definedName name="TABLE_11" localSheetId="0">Protokoll!#REF!</definedName>
    <definedName name="TABLE_2" localSheetId="0">Protokoll!$G$67:$G$67</definedName>
    <definedName name="TABLE_3" localSheetId="0">Protokoll!$H$142:$H$142</definedName>
    <definedName name="TABLE_4" localSheetId="0">Protokoll!$A$143:$A$143</definedName>
    <definedName name="TABLE_5" localSheetId="0">Protokoll!$H$143:$H$143</definedName>
    <definedName name="TABLE_6" localSheetId="0">Protokoll!$A$144:$A$144</definedName>
    <definedName name="TABLE_7" localSheetId="0">Protokoll!$H$147:$H$147</definedName>
    <definedName name="TABLE_8" localSheetId="0">Protokoll!$G$146:$G$146</definedName>
    <definedName name="TABLE_9" localSheetId="0">Protokoll!$H$148:$H$148</definedName>
    <definedName name="_xlnm.Print_Area" localSheetId="0">Protokoll!$A$1066:$I$1070</definedName>
    <definedName name="_xlnm.Print_Titles" localSheetId="0">Protokoll!$1:$2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15" i="1" l="1"/>
  <c r="M1104" i="1"/>
  <c r="M1103" i="1"/>
  <c r="M1102" i="1"/>
  <c r="M1101" i="1"/>
  <c r="M1100" i="1"/>
  <c r="J1099" i="1"/>
  <c r="M1095" i="1"/>
  <c r="M1094" i="1"/>
  <c r="M1093" i="1"/>
  <c r="M1092" i="1"/>
  <c r="M1091" i="1"/>
  <c r="M1096" i="1" s="1"/>
  <c r="M1086" i="1"/>
  <c r="M1085" i="1"/>
  <c r="M1084" i="1"/>
  <c r="M1083" i="1"/>
  <c r="M1082" i="1"/>
  <c r="M1077" i="1"/>
  <c r="M1076" i="1"/>
  <c r="M1075" i="1"/>
  <c r="M1074" i="1"/>
  <c r="M1073" i="1"/>
  <c r="M1105" i="1" l="1"/>
  <c r="M1087" i="1"/>
  <c r="M1078" i="1"/>
  <c r="M1070" i="1"/>
  <c r="M1069" i="1"/>
  <c r="M1068" i="1"/>
  <c r="M1067" i="1"/>
  <c r="M1066" i="1"/>
  <c r="M1062" i="1"/>
  <c r="M1061" i="1"/>
  <c r="M1060" i="1"/>
  <c r="M1059" i="1"/>
  <c r="M1058" i="1"/>
  <c r="M1053" i="1"/>
  <c r="M1052" i="1"/>
  <c r="M1051" i="1"/>
  <c r="M1050" i="1"/>
  <c r="M1049" i="1"/>
  <c r="M1045" i="1"/>
  <c r="M1044" i="1"/>
  <c r="M1043" i="1"/>
  <c r="M1042" i="1"/>
  <c r="M1041" i="1"/>
  <c r="M1037" i="1"/>
  <c r="M1036" i="1"/>
  <c r="M1035" i="1"/>
  <c r="M1034" i="1"/>
  <c r="M1033" i="1"/>
  <c r="M1028" i="1"/>
  <c r="M1027" i="1"/>
  <c r="M1026" i="1"/>
  <c r="M1025" i="1"/>
  <c r="M1024" i="1"/>
  <c r="M1019" i="1"/>
  <c r="M1018" i="1"/>
  <c r="M1017" i="1"/>
  <c r="M1016" i="1"/>
  <c r="M1015" i="1"/>
  <c r="M1009" i="1"/>
  <c r="M1010" i="1"/>
  <c r="M1008" i="1"/>
  <c r="M1007" i="1"/>
  <c r="M1006" i="1"/>
  <c r="M998" i="1"/>
  <c r="M1000" i="1"/>
  <c r="M999" i="1"/>
  <c r="M1001" i="1"/>
  <c r="M1002" i="1"/>
  <c r="M993" i="1"/>
  <c r="M992" i="1"/>
  <c r="M991" i="1"/>
  <c r="M990" i="1"/>
  <c r="M989" i="1"/>
  <c r="M984" i="1"/>
  <c r="M983" i="1"/>
  <c r="M982" i="1"/>
  <c r="M981" i="1"/>
  <c r="M980" i="1"/>
  <c r="M975" i="1"/>
  <c r="M974" i="1"/>
  <c r="M973" i="1"/>
  <c r="M972" i="1"/>
  <c r="M971" i="1"/>
  <c r="M966" i="1"/>
  <c r="M965" i="1"/>
  <c r="M964" i="1"/>
  <c r="M963" i="1"/>
  <c r="M962" i="1"/>
  <c r="M957" i="1"/>
  <c r="M956" i="1"/>
  <c r="M955" i="1"/>
  <c r="M954" i="1"/>
  <c r="M953" i="1"/>
  <c r="M1071" i="1" l="1"/>
  <c r="M1054" i="1"/>
  <c r="M1063" i="1"/>
  <c r="M1046" i="1"/>
  <c r="M1038" i="1"/>
  <c r="M1029" i="1"/>
  <c r="M1020" i="1"/>
  <c r="M1011" i="1"/>
  <c r="M1003" i="1"/>
  <c r="M994" i="1"/>
  <c r="M985" i="1"/>
  <c r="M967" i="1"/>
  <c r="M976" i="1"/>
  <c r="M958" i="1"/>
  <c r="M948" i="1"/>
  <c r="M947" i="1"/>
  <c r="M946" i="1"/>
  <c r="M945" i="1"/>
  <c r="M944" i="1"/>
  <c r="M949" i="1" l="1"/>
  <c r="M938" i="1"/>
  <c r="M937" i="1"/>
  <c r="M936" i="1"/>
  <c r="M935" i="1"/>
  <c r="M934" i="1"/>
  <c r="M929" i="1"/>
  <c r="M928" i="1"/>
  <c r="M927" i="1"/>
  <c r="M926" i="1"/>
  <c r="M925" i="1"/>
  <c r="M920" i="1"/>
  <c r="M919" i="1"/>
  <c r="M918" i="1"/>
  <c r="M917" i="1"/>
  <c r="M916" i="1"/>
  <c r="M911" i="1"/>
  <c r="M910" i="1"/>
  <c r="M909" i="1"/>
  <c r="M908" i="1"/>
  <c r="M939" i="1" l="1"/>
  <c r="M930" i="1"/>
  <c r="M921" i="1"/>
  <c r="M907" i="1"/>
  <c r="M912" i="1" s="1"/>
  <c r="M902" i="1"/>
  <c r="M901" i="1"/>
  <c r="M900" i="1"/>
  <c r="M899" i="1"/>
  <c r="M898" i="1"/>
  <c r="M890" i="1"/>
  <c r="M891" i="1"/>
  <c r="M893" i="1"/>
  <c r="M892" i="1"/>
  <c r="M885" i="1"/>
  <c r="M884" i="1"/>
  <c r="M883" i="1"/>
  <c r="M882" i="1"/>
  <c r="M881" i="1"/>
  <c r="M894" i="1" l="1"/>
  <c r="M903" i="1"/>
  <c r="M886" i="1"/>
  <c r="M875" i="1"/>
  <c r="M874" i="1"/>
  <c r="M873" i="1"/>
  <c r="M872" i="1"/>
  <c r="M871" i="1"/>
  <c r="M876" i="1" l="1"/>
  <c r="M865" i="1"/>
  <c r="M864" i="1"/>
  <c r="M863" i="1"/>
  <c r="M862" i="1"/>
  <c r="M861" i="1"/>
  <c r="M866" i="1" l="1"/>
  <c r="M854" i="1"/>
  <c r="M853" i="1"/>
  <c r="M852" i="1"/>
  <c r="M851" i="1"/>
  <c r="M850" i="1"/>
  <c r="M855" i="1" l="1"/>
  <c r="M836" i="1" l="1"/>
  <c r="M835" i="1"/>
  <c r="M834" i="1"/>
  <c r="M833" i="1"/>
  <c r="M832" i="1"/>
  <c r="M837" i="1" l="1"/>
  <c r="M827" i="1"/>
  <c r="M826" i="1"/>
  <c r="M825" i="1"/>
  <c r="M824" i="1"/>
  <c r="M823" i="1"/>
  <c r="M828" i="1" l="1"/>
  <c r="M811" i="1"/>
  <c r="M810" i="1"/>
  <c r="M809" i="1"/>
  <c r="M808" i="1"/>
  <c r="M812" i="1" l="1"/>
  <c r="M803" i="1"/>
  <c r="M802" i="1"/>
  <c r="M801" i="1"/>
  <c r="M800" i="1"/>
  <c r="M799" i="1"/>
  <c r="M804" i="1" l="1"/>
  <c r="M794" i="1"/>
  <c r="M793" i="1"/>
  <c r="M792" i="1"/>
  <c r="M791" i="1"/>
  <c r="M790" i="1"/>
  <c r="M795" i="1" l="1"/>
  <c r="M784" i="1"/>
  <c r="M783" i="1"/>
  <c r="M782" i="1"/>
  <c r="M785" i="1" l="1"/>
  <c r="M786" i="1" s="1"/>
  <c r="M774" i="1" l="1"/>
  <c r="M777" i="1" l="1"/>
  <c r="M776" i="1"/>
  <c r="M775" i="1"/>
  <c r="M773" i="1"/>
  <c r="M778" i="1" l="1"/>
  <c r="M768" i="1" l="1"/>
  <c r="M767" i="1"/>
  <c r="M766" i="1"/>
  <c r="M765" i="1"/>
  <c r="M764" i="1"/>
  <c r="M769" i="1" l="1"/>
  <c r="M759" i="1"/>
  <c r="M758" i="1"/>
  <c r="M757" i="1"/>
  <c r="M756" i="1"/>
  <c r="M755" i="1"/>
  <c r="M760" i="1" l="1"/>
  <c r="M750" i="1"/>
  <c r="M749" i="1"/>
  <c r="M748" i="1"/>
  <c r="M747" i="1"/>
  <c r="M746" i="1"/>
  <c r="M751" i="1" l="1"/>
  <c r="M741" i="1" l="1"/>
  <c r="M740" i="1"/>
  <c r="M739" i="1"/>
  <c r="M738" i="1"/>
  <c r="M737" i="1"/>
  <c r="M736" i="1"/>
  <c r="M735" i="1"/>
  <c r="M734" i="1"/>
  <c r="M733" i="1"/>
  <c r="M732" i="1"/>
  <c r="M742" i="1" l="1"/>
  <c r="M727" i="1"/>
  <c r="M726" i="1"/>
  <c r="M725" i="1"/>
  <c r="M724" i="1"/>
  <c r="M728" i="1" l="1"/>
  <c r="M717" i="1"/>
  <c r="M716" i="1"/>
  <c r="M714" i="1"/>
  <c r="M715" i="1"/>
  <c r="M718" i="1" l="1"/>
  <c r="M709" i="1"/>
  <c r="M708" i="1"/>
  <c r="M707" i="1"/>
  <c r="M706" i="1"/>
  <c r="M705" i="1"/>
  <c r="M710" i="1" l="1"/>
  <c r="M700" i="1"/>
  <c r="M699" i="1"/>
  <c r="M698" i="1"/>
  <c r="M697" i="1"/>
  <c r="M701" i="1" l="1"/>
  <c r="M692" i="1"/>
  <c r="M691" i="1"/>
  <c r="M690" i="1"/>
  <c r="M689" i="1"/>
  <c r="M688" i="1"/>
  <c r="M687" i="1"/>
  <c r="M693" i="1" l="1"/>
  <c r="M681" i="1"/>
  <c r="M680" i="1"/>
  <c r="M679" i="1"/>
  <c r="M678" i="1"/>
  <c r="M682" i="1" l="1"/>
  <c r="M672" i="1"/>
  <c r="M671" i="1"/>
  <c r="M670" i="1"/>
  <c r="M669" i="1"/>
  <c r="M668" i="1"/>
  <c r="M673" i="1" l="1"/>
  <c r="M663" i="1"/>
  <c r="M662" i="1"/>
  <c r="M661" i="1"/>
  <c r="M660" i="1"/>
  <c r="M659" i="1"/>
  <c r="M664" i="1" l="1"/>
  <c r="M654" i="1"/>
  <c r="M653" i="1"/>
  <c r="M652" i="1"/>
  <c r="M651" i="1"/>
  <c r="M650" i="1"/>
  <c r="M655" i="1" l="1"/>
  <c r="M645" i="1"/>
  <c r="M644" i="1"/>
  <c r="M643" i="1"/>
  <c r="M642" i="1"/>
  <c r="M641" i="1"/>
  <c r="M636" i="1" l="1"/>
  <c r="M635" i="1"/>
  <c r="M634" i="1"/>
  <c r="M633" i="1"/>
  <c r="M637" i="1" l="1"/>
  <c r="M628" i="1"/>
  <c r="M627" i="1"/>
  <c r="M626" i="1"/>
  <c r="M625" i="1"/>
  <c r="M629" i="1" l="1"/>
  <c r="M620" i="1"/>
  <c r="M619" i="1"/>
  <c r="M618" i="1"/>
  <c r="M617" i="1"/>
  <c r="M616" i="1"/>
  <c r="M621" i="1" l="1"/>
  <c r="M611" i="1"/>
  <c r="M610" i="1"/>
  <c r="M609" i="1"/>
  <c r="M608" i="1"/>
  <c r="M607" i="1"/>
  <c r="M612" i="1" l="1"/>
  <c r="M402" i="1"/>
  <c r="M401" i="1"/>
  <c r="M400" i="1"/>
  <c r="M399" i="1"/>
  <c r="M398" i="1"/>
  <c r="M411" i="1"/>
  <c r="M410" i="1"/>
  <c r="M409" i="1"/>
  <c r="M408" i="1"/>
  <c r="M407" i="1"/>
  <c r="M420" i="1"/>
  <c r="M419" i="1"/>
  <c r="M418" i="1"/>
  <c r="M417" i="1"/>
  <c r="M416" i="1"/>
  <c r="M430" i="1"/>
  <c r="M429" i="1"/>
  <c r="M428" i="1"/>
  <c r="M427" i="1"/>
  <c r="M426" i="1"/>
  <c r="M442" i="1"/>
  <c r="M441" i="1"/>
  <c r="M440" i="1"/>
  <c r="M439" i="1"/>
  <c r="M438" i="1"/>
  <c r="M437" i="1"/>
  <c r="M436" i="1"/>
  <c r="M453" i="1"/>
  <c r="M452" i="1"/>
  <c r="M451" i="1"/>
  <c r="M450" i="1"/>
  <c r="M449" i="1"/>
  <c r="M462" i="1"/>
  <c r="M461" i="1"/>
  <c r="M460" i="1"/>
  <c r="M459" i="1"/>
  <c r="M458" i="1"/>
  <c r="M471" i="1"/>
  <c r="M470" i="1"/>
  <c r="M469" i="1"/>
  <c r="M468" i="1"/>
  <c r="M467" i="1"/>
  <c r="M480" i="1"/>
  <c r="M479" i="1"/>
  <c r="M478" i="1"/>
  <c r="M477" i="1"/>
  <c r="M476" i="1"/>
  <c r="M489" i="1"/>
  <c r="M488" i="1"/>
  <c r="M487" i="1"/>
  <c r="M486" i="1"/>
  <c r="M485" i="1"/>
  <c r="M500" i="1"/>
  <c r="M499" i="1"/>
  <c r="M498" i="1"/>
  <c r="M497" i="1"/>
  <c r="M496" i="1"/>
  <c r="M510" i="1"/>
  <c r="M509" i="1"/>
  <c r="M508" i="1"/>
  <c r="M507" i="1"/>
  <c r="M506" i="1"/>
  <c r="M520" i="1"/>
  <c r="M519" i="1"/>
  <c r="M518" i="1"/>
  <c r="M517" i="1"/>
  <c r="M516" i="1"/>
  <c r="M530" i="1"/>
  <c r="M529" i="1"/>
  <c r="M528" i="1"/>
  <c r="M527" i="1"/>
  <c r="M526" i="1"/>
  <c r="M538" i="1"/>
  <c r="M537" i="1"/>
  <c r="M536" i="1"/>
  <c r="M535" i="1"/>
  <c r="M534" i="1"/>
  <c r="M547" i="1"/>
  <c r="M546" i="1"/>
  <c r="M545" i="1"/>
  <c r="M544" i="1"/>
  <c r="M543" i="1"/>
  <c r="M556" i="1"/>
  <c r="M555" i="1"/>
  <c r="M554" i="1"/>
  <c r="M553" i="1"/>
  <c r="M552" i="1"/>
  <c r="M566" i="1"/>
  <c r="M565" i="1"/>
  <c r="M564" i="1"/>
  <c r="M563" i="1"/>
  <c r="M562" i="1"/>
  <c r="M576" i="1"/>
  <c r="M575" i="1"/>
  <c r="M574" i="1"/>
  <c r="M573" i="1"/>
  <c r="M572" i="1"/>
  <c r="M602" i="1"/>
  <c r="M585" i="1"/>
  <c r="M584" i="1"/>
  <c r="M583" i="1"/>
  <c r="M582" i="1"/>
  <c r="M581" i="1"/>
  <c r="M593" i="1"/>
  <c r="M592" i="1"/>
  <c r="M591" i="1"/>
  <c r="M590" i="1"/>
  <c r="M601" i="1"/>
  <c r="M600" i="1"/>
  <c r="M599" i="1"/>
  <c r="M598" i="1"/>
  <c r="M577" i="1" l="1"/>
  <c r="M539" i="1"/>
  <c r="M501" i="1"/>
  <c r="M454" i="1"/>
  <c r="M431" i="1"/>
  <c r="M403" i="1"/>
  <c r="M531" i="1"/>
  <c r="M421" i="1"/>
  <c r="M603" i="1"/>
  <c r="M586" i="1"/>
  <c r="M567" i="1"/>
  <c r="M490" i="1"/>
  <c r="M557" i="1"/>
  <c r="M521" i="1"/>
  <c r="M481" i="1"/>
  <c r="M548" i="1"/>
  <c r="M511" i="1"/>
  <c r="M463" i="1"/>
  <c r="M443" i="1"/>
  <c r="M412" i="1"/>
  <c r="M472" i="1"/>
  <c r="M594" i="1"/>
  <c r="C565" i="1" l="1"/>
  <c r="C562" i="1"/>
  <c r="C43" i="1" l="1"/>
  <c r="I47" i="1" s="1"/>
  <c r="I56" i="1" s="1"/>
  <c r="I64" i="1" s="1"/>
  <c r="I72" i="1" s="1"/>
  <c r="I80" i="1" s="1"/>
  <c r="I90" i="1" s="1"/>
  <c r="I99" i="1" s="1"/>
  <c r="I107" i="1" s="1"/>
  <c r="I115" i="1" s="1"/>
  <c r="I124" i="1" s="1"/>
  <c r="I133" i="1" s="1"/>
  <c r="I140" i="1" s="1"/>
  <c r="I149" i="1" s="1"/>
  <c r="I159" i="1" s="1"/>
  <c r="I169" i="1" s="1"/>
  <c r="I179" i="1" s="1"/>
  <c r="I188" i="1" s="1"/>
  <c r="I197" i="1" s="1"/>
  <c r="I206" i="1" s="1"/>
  <c r="I215" i="1" s="1"/>
  <c r="I224" i="1" s="1"/>
  <c r="I233" i="1" s="1"/>
  <c r="I243" i="1" s="1"/>
  <c r="I253" i="1" s="1"/>
  <c r="I265" i="1" s="1"/>
  <c r="I274" i="1" s="1"/>
  <c r="I287" i="1" s="1"/>
  <c r="I295" i="1" s="1"/>
  <c r="I304" i="1" s="1"/>
  <c r="I313" i="1" s="1"/>
  <c r="I321" i="1" s="1"/>
  <c r="I330" i="1" s="1"/>
  <c r="I338" i="1" s="1"/>
  <c r="I346" i="1" s="1"/>
  <c r="I354" i="1" s="1"/>
  <c r="I363" i="1" s="1"/>
  <c r="I371" i="1" s="1"/>
  <c r="I378" i="1" s="1"/>
  <c r="I387" i="1" s="1"/>
  <c r="I396" i="1" s="1"/>
  <c r="I405" i="1" s="1"/>
  <c r="I414" i="1" s="1"/>
  <c r="I424" i="1" s="1"/>
  <c r="I434" i="1" s="1"/>
  <c r="I447" i="1" s="1"/>
  <c r="I456" i="1" s="1"/>
  <c r="I465" i="1" s="1"/>
  <c r="I474" i="1" s="1"/>
  <c r="I483" i="1" s="1"/>
  <c r="I494" i="1" s="1"/>
  <c r="I504" i="1" s="1"/>
  <c r="I514" i="1" s="1"/>
  <c r="I524" i="1" s="1"/>
  <c r="I532" i="1" s="1"/>
  <c r="I541" i="1" s="1"/>
  <c r="I550" i="1" s="1"/>
  <c r="C509" i="1"/>
  <c r="C436" i="1"/>
  <c r="C437" i="1"/>
  <c r="C438" i="1"/>
  <c r="C439" i="1"/>
  <c r="C440" i="1"/>
  <c r="C442" i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I559" i="1" l="1"/>
  <c r="I570" i="1" l="1"/>
  <c r="I579" i="1" l="1"/>
  <c r="I588" i="1" s="1"/>
  <c r="I596" i="1" l="1"/>
  <c r="I605" i="1" s="1"/>
  <c r="I614" i="1" l="1"/>
  <c r="I623" i="1" l="1"/>
  <c r="I631" i="1" l="1"/>
  <c r="I639" i="1" l="1"/>
  <c r="M646" i="1"/>
  <c r="I648" i="1" l="1"/>
  <c r="I657" i="1" l="1"/>
  <c r="I666" i="1" l="1"/>
  <c r="I676" i="1" l="1"/>
  <c r="J685" i="1" s="1"/>
  <c r="J695" i="1" s="1"/>
  <c r="J703" i="1" l="1"/>
  <c r="J712" i="1" l="1"/>
  <c r="J722" i="1" s="1"/>
  <c r="J730" i="1" s="1"/>
  <c r="J744" i="1" s="1"/>
  <c r="J753" i="1" l="1"/>
  <c r="J762" i="1" s="1"/>
  <c r="J771" i="1" s="1"/>
  <c r="J780" i="1" l="1"/>
  <c r="J788" i="1" l="1"/>
  <c r="J797" i="1" l="1"/>
  <c r="J806" i="1" l="1"/>
  <c r="J821" i="1" s="1"/>
  <c r="J830" i="1" l="1"/>
  <c r="J839" i="1" l="1"/>
  <c r="J848" i="1" l="1"/>
  <c r="J859" i="1" s="1"/>
  <c r="J869" i="1" s="1"/>
  <c r="J879" i="1" s="1"/>
  <c r="J889" i="1" s="1"/>
  <c r="J897" i="1" l="1"/>
  <c r="J906" i="1" l="1"/>
  <c r="J915" i="1" l="1"/>
  <c r="J924" i="1" l="1"/>
  <c r="J933" i="1" l="1"/>
  <c r="J943" i="1" l="1"/>
  <c r="J952" i="1" l="1"/>
  <c r="J961" i="1" l="1"/>
  <c r="J970" i="1" l="1"/>
  <c r="J979" i="1" l="1"/>
  <c r="J988" i="1" l="1"/>
  <c r="J997" i="1" s="1"/>
  <c r="J1005" i="1" l="1"/>
  <c r="J1014" i="1" s="1"/>
  <c r="J1023" i="1" l="1"/>
  <c r="J1032" i="1" l="1"/>
  <c r="J1040" i="1" l="1"/>
  <c r="J1048" i="1" l="1"/>
  <c r="J1057" i="1" l="1"/>
  <c r="J1065" i="1" l="1"/>
  <c r="J1072" i="1" l="1"/>
  <c r="J1081" i="1" s="1"/>
  <c r="J1090" i="1" l="1"/>
  <c r="C1116" i="1" s="1"/>
  <c r="C1117" i="1" s="1"/>
  <c r="C1118" i="1" s="1"/>
</calcChain>
</file>

<file path=xl/sharedStrings.xml><?xml version="1.0" encoding="utf-8"?>
<sst xmlns="http://schemas.openxmlformats.org/spreadsheetml/2006/main" count="4176" uniqueCount="1829">
  <si>
    <t>Gran Sangre de Toro</t>
  </si>
  <si>
    <t>sys</t>
  </si>
  <si>
    <t>pris</t>
  </si>
  <si>
    <t>druva</t>
  </si>
  <si>
    <t>land</t>
  </si>
  <si>
    <t>Spa</t>
  </si>
  <si>
    <t>Alta Vista Alto</t>
  </si>
  <si>
    <t>Arg</t>
  </si>
  <si>
    <t>Torres Cordillera</t>
  </si>
  <si>
    <t>Chi</t>
  </si>
  <si>
    <t>San Rafael</t>
  </si>
  <si>
    <t>Cab</t>
  </si>
  <si>
    <t>Penedés</t>
  </si>
  <si>
    <t>80% Malbec,20% Cab</t>
  </si>
  <si>
    <t>Mendoza</t>
  </si>
  <si>
    <t>Aconcagua</t>
  </si>
  <si>
    <t>Seña</t>
  </si>
  <si>
    <t>84%Cab, 16%Carmenère</t>
  </si>
  <si>
    <t>Curicó</t>
  </si>
  <si>
    <t>60% Cariñena, 30% Syrah, 10% Merlot</t>
  </si>
  <si>
    <t>Namn, vinnaren överst</t>
  </si>
  <si>
    <t>Osborn 19 jan 2001.  Anders, Lars, Leif &amp; Osborn. (Mats sjuk) TEMA: Sydamerika</t>
  </si>
  <si>
    <t>Kommentar: De fyra från Sydamerika var lika till karaktären. Mörka, kraftiga.</t>
  </si>
  <si>
    <t>Prisvärt.</t>
  </si>
  <si>
    <t>Mats 5 maj 2001.  Mats, Anders, Leif &amp; Osborn. (Lars på 6årskalas) TEMA: Italien</t>
  </si>
  <si>
    <t>Turriga</t>
  </si>
  <si>
    <t>Ita</t>
  </si>
  <si>
    <t>Amarone della Valpolicella Classico</t>
  </si>
  <si>
    <t>Jättegott</t>
  </si>
  <si>
    <t>Bättre årgång?</t>
  </si>
  <si>
    <t>La Poja</t>
  </si>
  <si>
    <t>Venetien</t>
  </si>
  <si>
    <t>producent</t>
  </si>
  <si>
    <t>Allegrini</t>
  </si>
  <si>
    <t>Terra del'Oro Rosso</t>
  </si>
  <si>
    <t>-</t>
  </si>
  <si>
    <t>Åkesson</t>
  </si>
  <si>
    <t>OK bordsvin, Tetrapak!</t>
  </si>
  <si>
    <t>Argiolas</t>
  </si>
  <si>
    <t>Torres</t>
  </si>
  <si>
    <t>Sardegna</t>
  </si>
  <si>
    <t>Leif 15 juni 2001.  Lars, Mats, Anders, Leif &amp; Osborn. TEMA: -</t>
  </si>
  <si>
    <t>Inte alls illa</t>
  </si>
  <si>
    <t>VILLÁNY</t>
  </si>
  <si>
    <t>Budapest taxfree</t>
  </si>
  <si>
    <t>Ungern kan!</t>
  </si>
  <si>
    <t>Bourgogne</t>
  </si>
  <si>
    <t>Fra</t>
  </si>
  <si>
    <t>Ej prisvärt, smakade äldre</t>
  </si>
  <si>
    <t>Pyrus</t>
  </si>
  <si>
    <t>Coonawarra</t>
  </si>
  <si>
    <t>Aus</t>
  </si>
  <si>
    <t>Cab S, Merlot, Malbec, Cab Franc</t>
  </si>
  <si>
    <t>Prisvärt - fynd</t>
  </si>
  <si>
    <t>Lindemans</t>
  </si>
  <si>
    <t>Vino Nobile di Montepulciano</t>
  </si>
  <si>
    <t>Il Conventino</t>
  </si>
  <si>
    <t>Gere &amp; Weninger</t>
  </si>
  <si>
    <t>Ung</t>
  </si>
  <si>
    <t>Cabernet Sauvignon</t>
  </si>
  <si>
    <t>Toscana</t>
  </si>
  <si>
    <t>Corton Grand Cru</t>
  </si>
  <si>
    <t>Tollot-Beaut &amp; Fils</t>
  </si>
  <si>
    <t>Anders 24 aug 2001.  Lars, Anders, Leif &amp; Osborn. (Mats seglade GONZO) TEMA: California</t>
  </si>
  <si>
    <t>Joseph Phelps</t>
  </si>
  <si>
    <t>SD</t>
  </si>
  <si>
    <t>Napa Vally</t>
  </si>
  <si>
    <t>US</t>
  </si>
  <si>
    <t>Merlot</t>
  </si>
  <si>
    <t>STONESTREET</t>
  </si>
  <si>
    <t>Alexander V.</t>
  </si>
  <si>
    <t>Frei Ranch Vineyard</t>
  </si>
  <si>
    <t>E &amp; J Gallo</t>
  </si>
  <si>
    <t>Gott!</t>
  </si>
  <si>
    <t>Kommentar: De två vinnande vinerna från USA var inköpta i USA och därför troligen svåra att få tag i, även om Joseph Phelps ibland finns på systembolaget.</t>
  </si>
  <si>
    <t>Lars 19 okt 2001.  Lars, Anders, Leif, Mats &amp; Osborn + Anders Selberg. TEMA: -</t>
  </si>
  <si>
    <t>Rioja</t>
  </si>
  <si>
    <t>Cos d'Estournel</t>
  </si>
  <si>
    <t>Bourdeaux - saint-estephe</t>
  </si>
  <si>
    <t>Amarone, i Castei</t>
  </si>
  <si>
    <t>Amarone</t>
  </si>
  <si>
    <t>Le Cigare Volant</t>
  </si>
  <si>
    <t>Syrah</t>
  </si>
  <si>
    <t>Obs ej Gran sangre!</t>
  </si>
  <si>
    <t>Rioja Alta GR 890</t>
  </si>
  <si>
    <t>Chateauneuf du Pape Le Cedre</t>
  </si>
  <si>
    <t>Sangre de Toro</t>
  </si>
  <si>
    <t>Mycket delade meningar, kärlek/hat! Besk! Kraftfullt, fruktigt!</t>
  </si>
  <si>
    <t>Elegant, stilrent, delade meningar. Lite klent relativt' årgången.</t>
  </si>
  <si>
    <t>Grenache, Syrah   Rhone-kopia (Chateauneuf du Pape)</t>
  </si>
  <si>
    <t>Penfolds RWT</t>
  </si>
  <si>
    <t>NZ</t>
  </si>
  <si>
    <t>Unison selection</t>
  </si>
  <si>
    <t>Wolf Blass Black Label</t>
  </si>
  <si>
    <t>Jacob's Creek Reserve</t>
  </si>
  <si>
    <t>Osborn 23 nov 2001.  Lars, Anders, Leif, Mats &amp; Osborn TEMA: Australien/Nya Zeeland</t>
  </si>
  <si>
    <t>Unison Vineyard</t>
  </si>
  <si>
    <t>Hawkes Bay</t>
  </si>
  <si>
    <t>Bar. Vall.+Langhorne Creek</t>
  </si>
  <si>
    <t>Cab Sauv + Shriraz</t>
  </si>
  <si>
    <t>Shiraz</t>
  </si>
  <si>
    <t>Bar. Vall.</t>
  </si>
  <si>
    <t>Barossa Valley</t>
  </si>
  <si>
    <t>Ung,borde vara bättre</t>
  </si>
  <si>
    <t>Kommentar: Vinerna var alla ganska lika, något för unga och svåra att skilja åt.</t>
  </si>
  <si>
    <t>Mats 22 feb 2002.  Lars, Anders, Leif, Mats &amp; Osborn TEMA: Pinot Noir, fast en skall bort</t>
  </si>
  <si>
    <t>Angelus Grand Cru</t>
  </si>
  <si>
    <t>Bordeaux, S'Emilion</t>
  </si>
  <si>
    <t>Merlot, Cab,</t>
  </si>
  <si>
    <t>Borde vara bättre</t>
  </si>
  <si>
    <t>Beringer North Coast Pinot Noir</t>
  </si>
  <si>
    <t>North Coast, calif.</t>
  </si>
  <si>
    <t>USA</t>
  </si>
  <si>
    <t>Pinot Noir</t>
  </si>
  <si>
    <t>Positiv överr, prisvärd</t>
  </si>
  <si>
    <t>Meerlust</t>
  </si>
  <si>
    <t>Stellenbosch</t>
  </si>
  <si>
    <t>Var bättre förr</t>
  </si>
  <si>
    <t>Beaune de Chateau</t>
  </si>
  <si>
    <t>Bourg. Bouchard pere &amp; Fils</t>
  </si>
  <si>
    <t>SAF</t>
  </si>
  <si>
    <t>Silver Oak</t>
  </si>
  <si>
    <t>Alexander Valley, Calif</t>
  </si>
  <si>
    <t>Barwang Reginal Selection</t>
  </si>
  <si>
    <t>Aust</t>
  </si>
  <si>
    <t>Prisvärt</t>
  </si>
  <si>
    <t>JOSEPH</t>
  </si>
  <si>
    <t>Leif 12 apr 2002.  Lars, Anders, Leif, Mats &amp; Osborn TEMA: Cabernet Sauvignon, fast egentligen inte…..</t>
  </si>
  <si>
    <t>Opus One</t>
  </si>
  <si>
    <t>Napa, Calif</t>
  </si>
  <si>
    <t>Mondavi</t>
  </si>
  <si>
    <t>Cabernet ++</t>
  </si>
  <si>
    <t>Gott &amp; dyrt</t>
  </si>
  <si>
    <t>Anders 31 maj 2002.  Lars, Anders, Leif, Mats, Osborn &amp; Håkan TEMA: Italien, mest Toscana…..</t>
  </si>
  <si>
    <t>TIGNANELLO</t>
  </si>
  <si>
    <t>Antinari</t>
  </si>
  <si>
    <t>SUMMUS</t>
  </si>
  <si>
    <t>GAJA</t>
  </si>
  <si>
    <t>PIO CESARE</t>
  </si>
  <si>
    <t>CASALFERRO</t>
  </si>
  <si>
    <t>besvikelse, färdigt?</t>
  </si>
  <si>
    <t xml:space="preserve">Sangiovese (80%), Cab S., Cab Franc </t>
  </si>
  <si>
    <t>Sangiovese, Cab, Syrah</t>
  </si>
  <si>
    <t>Håkans bidrag</t>
  </si>
  <si>
    <t>Gaja</t>
  </si>
  <si>
    <t>Nebbiolo</t>
  </si>
  <si>
    <t>Barbaresco</t>
  </si>
  <si>
    <t>Sangiovese</t>
  </si>
  <si>
    <t>Barolo</t>
  </si>
  <si>
    <t>?</t>
  </si>
  <si>
    <t>Chateau Latour</t>
  </si>
  <si>
    <t>Bordeaux</t>
  </si>
  <si>
    <t>fra</t>
  </si>
  <si>
    <t>spa</t>
  </si>
  <si>
    <t>Roda I Reserva</t>
  </si>
  <si>
    <t>Beringer CS Private Reserve</t>
  </si>
  <si>
    <t xml:space="preserve">Lars 16 aug 2002.  Lars, Anders, Leif, Mats, Osborn &amp; Karl-Axel TEMA: </t>
  </si>
  <si>
    <t>Cab Sauv, Merlot</t>
  </si>
  <si>
    <t>C J Pask Gimblett Road</t>
  </si>
  <si>
    <t>N Z</t>
  </si>
  <si>
    <t>Chateau Montus Prestige</t>
  </si>
  <si>
    <t>ARN</t>
  </si>
  <si>
    <t>Madiran</t>
  </si>
  <si>
    <t>Alain Brumont</t>
  </si>
  <si>
    <t>Le Tannet</t>
  </si>
  <si>
    <t>La Rioja Alta Gran Reserva 904</t>
  </si>
  <si>
    <t>La Rioja Alta Gran Reserva 890</t>
  </si>
  <si>
    <t>Vina Ardanza Reserva</t>
  </si>
  <si>
    <t>Garnacha, Cariñena &amp; Syrah</t>
  </si>
  <si>
    <t>La Rioja Alta</t>
  </si>
  <si>
    <t>Tempranillo 85%,Graziano,Mazuelo</t>
  </si>
  <si>
    <t>Tempranillo, Garnacha 20-25%</t>
  </si>
  <si>
    <t>00</t>
  </si>
  <si>
    <t xml:space="preserve">Osborn 6 dec 2002.  Lars, Anders, Leif &amp; Osborn (Mats sjuk (skulle även gått på firmafest INIT)) TEMA: La Rioja Alta </t>
  </si>
  <si>
    <t>Mats 7 mars 2003.  Mats, Åke, Håkan,Lars, Anders, Leif &amp; Osborn TEMA: Amarone Della Valpolicella 1998</t>
  </si>
  <si>
    <t>Amarone Della Valpolicella</t>
  </si>
  <si>
    <t>Zenato</t>
  </si>
  <si>
    <t>Corvina, rondinella och molinara</t>
  </si>
  <si>
    <t>Masi</t>
  </si>
  <si>
    <t>Corvina, rondinella, molinara</t>
  </si>
  <si>
    <t>Tommasi</t>
  </si>
  <si>
    <t>Masi Amarone Costasera (della v.)</t>
  </si>
  <si>
    <t>Vaio Armaron Amarone (della V.)</t>
  </si>
  <si>
    <t>Corvina 60%, rondinella 20%, molinara 15%, dindarella 5%</t>
  </si>
  <si>
    <t>Amarone Classico (della v.)</t>
  </si>
  <si>
    <t>Ca' Montini</t>
  </si>
  <si>
    <t>Corvina veronese, rondinella, molinara  - delade meningar!!!</t>
  </si>
  <si>
    <t>Håkan 16 maj 2003.  Mats, Åke, Håkan,Lars, Anders, Leif &amp; Osborn TEMA: Två lika i topp</t>
  </si>
  <si>
    <t>Castillo Ygay Gr, Reserva</t>
  </si>
  <si>
    <t>M. de Murrieta</t>
  </si>
  <si>
    <t>Osborns favorit !</t>
  </si>
  <si>
    <t>Tignanello</t>
  </si>
  <si>
    <t>Antinori</t>
  </si>
  <si>
    <t>Les Cedres Chateauneuf du Pape</t>
  </si>
  <si>
    <t>Chateauneuf</t>
  </si>
  <si>
    <t>Jaboulet</t>
  </si>
  <si>
    <t>Garnacha</t>
  </si>
  <si>
    <t>Cos D'estournel</t>
  </si>
  <si>
    <t>S:t Estephe</t>
  </si>
  <si>
    <t>Merlot, Cabernet Sauvignon</t>
  </si>
  <si>
    <t>80% Sangiovese 20% Cab. Sav.</t>
  </si>
  <si>
    <t>Kommentar: En prisvärd provning med 80-talspriser</t>
  </si>
  <si>
    <t>Rom</t>
  </si>
  <si>
    <t>LHR</t>
  </si>
  <si>
    <t>M.se Nicolò Incisa della Rocchetta</t>
  </si>
  <si>
    <t>Sassicaia</t>
  </si>
  <si>
    <t>Åke 15 aug 2003.  Mats, Åke, Håkan,Lars, Anders, Leif &amp; Osborn TEMA: sträva singeldruvor</t>
  </si>
  <si>
    <t>95 % mourvèdre, 5 % grenache</t>
  </si>
  <si>
    <t>Bandol</t>
  </si>
  <si>
    <t>Vannieres</t>
  </si>
  <si>
    <t xml:space="preserve">Sagrantino di Montefalco 25 Anni </t>
  </si>
  <si>
    <t xml:space="preserve">Arnaldo Caprai </t>
  </si>
  <si>
    <t>Sagrantino</t>
  </si>
  <si>
    <t>Kommentar: Ordning nästan i prisordning</t>
  </si>
  <si>
    <t xml:space="preserve">Château Vannières </t>
  </si>
  <si>
    <t xml:space="preserve">La Tyre </t>
  </si>
  <si>
    <t xml:space="preserve">Château Montus </t>
  </si>
  <si>
    <t>Tannat</t>
  </si>
  <si>
    <t>Berardenga Rancia Chianti Classico</t>
  </si>
  <si>
    <t xml:space="preserve">Fattoria di Felsina </t>
  </si>
  <si>
    <t xml:space="preserve">Pago la Jara </t>
  </si>
  <si>
    <t>Tinto de toro (tempranillo)</t>
  </si>
  <si>
    <t>Toro?</t>
  </si>
  <si>
    <t xml:space="preserve">Bodegas Toresanas </t>
  </si>
  <si>
    <t>God, självklar segrare</t>
  </si>
  <si>
    <t>Umbrien</t>
  </si>
  <si>
    <t>Leif 24 okt 2003.  Mats, Åke, Håkan,Lars, Anders, Leif &amp; Osborn TEMA: Bordeaux 1988</t>
  </si>
  <si>
    <t>Ch. Palmer 3e Cru</t>
  </si>
  <si>
    <t>Margaux</t>
  </si>
  <si>
    <t>Cab Sau 55%,Merlot 40%,Cab Franc 5%</t>
  </si>
  <si>
    <t>Ch. Marg,Pavillon Rouge, 2:a,1erCru</t>
  </si>
  <si>
    <t>Cab Sau 75%,Merlot 20%,Cab Franc &amp; petit Verdot 5%</t>
  </si>
  <si>
    <t>Ch. Cheval Blance</t>
  </si>
  <si>
    <t>St Emilion</t>
  </si>
  <si>
    <t>Cab Franc 66%,Merlot 33%, Malbec 1%</t>
  </si>
  <si>
    <t>Ch. Mouton Rotschild, 1er Grand Cru</t>
  </si>
  <si>
    <t>Pauillac</t>
  </si>
  <si>
    <t>Cab Sau 80%,Merlot 8%, Can Franc 10% Petit vrdot 2%</t>
  </si>
  <si>
    <t>Kommentar: Mycket prisvärd provning; de flesta priserna var från inköpstillfällen flera år tillbaka i tiden. Korkskadad Ch Mouton?</t>
  </si>
  <si>
    <t>Uppskattning av antalet vinprov innan 2001:</t>
  </si>
  <si>
    <t>Summa:</t>
  </si>
  <si>
    <t>(Vi är som kungarna, vi skriver vår egen historia!)</t>
  </si>
  <si>
    <t>Ch Palmer</t>
  </si>
  <si>
    <t>Ch Pavillion</t>
  </si>
  <si>
    <t>Ch Cheval Blanc</t>
  </si>
  <si>
    <t>Ch M. Rotschild</t>
  </si>
  <si>
    <t>Thelma CMG</t>
  </si>
  <si>
    <t>De Trafford CMG</t>
  </si>
  <si>
    <t>Grangehurst CMG</t>
  </si>
  <si>
    <t>Jean Daneel CMG</t>
  </si>
  <si>
    <t>Cab/Merlot</t>
  </si>
  <si>
    <t>Cab?</t>
  </si>
  <si>
    <t>Cab, Super Gott!</t>
  </si>
  <si>
    <t>Franschhoek</t>
  </si>
  <si>
    <t>Kommentar: Det finns mera godis i Sydafrika än man tror</t>
  </si>
  <si>
    <t>Beringer Private Reserve CS</t>
  </si>
  <si>
    <t>Kenwood Cabernet Sauvignon</t>
  </si>
  <si>
    <t>Amarone C. della Valpolicella Zenato</t>
  </si>
  <si>
    <t>Poggio Rosso Chianti Classico</t>
  </si>
  <si>
    <t>Gran Sangre De Toro Reserva</t>
  </si>
  <si>
    <t>94</t>
  </si>
  <si>
    <t>85</t>
  </si>
  <si>
    <t>90</t>
  </si>
  <si>
    <t>Kalifornien</t>
  </si>
  <si>
    <t>Chianti Classico</t>
  </si>
  <si>
    <t>Cab, förvånansvärt bra</t>
  </si>
  <si>
    <t>Kraftfullt, gott</t>
  </si>
  <si>
    <t>Lite klent, tappade efer hand</t>
  </si>
  <si>
    <t>Kommentar: Tre klara vinnare. Kenwood överraskningen.</t>
  </si>
  <si>
    <t xml:space="preserve">Lars  30 Jan. 2004.  Mats, Åke, Håkan,Lars och Leif. Anders och Osborn sjuka. TEMA: USA/Italien </t>
  </si>
  <si>
    <t>Anders  28 Nov 2003.  Mats, Åke, Håkan,Lars, Anders &amp; Leif (Osborn bortrest) TEMA: SydAfrika 2000</t>
  </si>
  <si>
    <t xml:space="preserve">Mats 14 Maj 2004.  Mats, Åke, Håkan,Lars, Leif, Anders &amp; Osborn. TEMA: Bordeaux-typ </t>
  </si>
  <si>
    <t>Ch Margaux</t>
  </si>
  <si>
    <t>83</t>
  </si>
  <si>
    <t>arn</t>
  </si>
  <si>
    <t>FRA</t>
  </si>
  <si>
    <t>Robert Craig</t>
  </si>
  <si>
    <t>99</t>
  </si>
  <si>
    <t>98</t>
  </si>
  <si>
    <t xml:space="preserve"> </t>
  </si>
  <si>
    <t>SA</t>
  </si>
  <si>
    <t>Pomerol</t>
  </si>
  <si>
    <t>Ch Mazeyres</t>
  </si>
  <si>
    <t>Napa, USA</t>
  </si>
  <si>
    <t>02</t>
  </si>
  <si>
    <t>Chablis Pr Cru Fourchaume</t>
  </si>
  <si>
    <t>Osborn 2 Juli 2004.  Mats, Åke, Håkan,Lars, Leif, Anders &amp; Osborn. TEMA: Vita - Chablis</t>
  </si>
  <si>
    <t>01</t>
  </si>
  <si>
    <t>Alsace</t>
  </si>
  <si>
    <t>Clos Ste Hune</t>
  </si>
  <si>
    <t>97</t>
  </si>
  <si>
    <t>Beaunois (chardonnay)</t>
  </si>
  <si>
    <t>Riesling</t>
  </si>
  <si>
    <t>Chardonnay</t>
  </si>
  <si>
    <t>Chardonnay (85%), Parellada</t>
  </si>
  <si>
    <t>Trimbach</t>
  </si>
  <si>
    <t>Chablis Gr Cru Vaudésir</t>
  </si>
  <si>
    <t>Chablis Pr Cru Montée de Tonnerre</t>
  </si>
  <si>
    <t>Jean-Marc Brocard</t>
  </si>
  <si>
    <t>Torres Gran Viña Sol</t>
  </si>
  <si>
    <t>Kommentar: Det är svårt med vita viner, de var så lika.</t>
  </si>
  <si>
    <t>Kommentar: Margaux är inte dumt, en gammal kär vän! Provningen skulle varit hos Osborn, men han fick förhinder så vi ändrade ordning.</t>
  </si>
  <si>
    <t>Håkan 10 sep 2004.  Mats, Håkan,Lars, Leif, Anders &amp; Osborn. Sjuk: Åke TEMA: Chapoutier</t>
  </si>
  <si>
    <t>Chapoutier</t>
  </si>
  <si>
    <t>Rhône</t>
  </si>
  <si>
    <t>Le Bernardine, Ch.neuf du pape</t>
  </si>
  <si>
    <t>BIN 28</t>
  </si>
  <si>
    <t>Hermitage</t>
  </si>
  <si>
    <t>Les Bécasses</t>
  </si>
  <si>
    <t>Kommentar: Att Les Bécasses kom sist var överraskande. Alla viner var väldigt olika.</t>
  </si>
  <si>
    <t>Grenache</t>
  </si>
  <si>
    <t>Södra Australien</t>
  </si>
  <si>
    <t>Penfold</t>
  </si>
  <si>
    <t>Terragnolo</t>
  </si>
  <si>
    <t>ITA</t>
  </si>
  <si>
    <t>Primitivo</t>
  </si>
  <si>
    <t>50 th Anniversery</t>
  </si>
  <si>
    <t>Il Crottino</t>
  </si>
  <si>
    <t>D'Asti</t>
  </si>
  <si>
    <t>Giorgi Carnevale</t>
  </si>
  <si>
    <t>Barbera</t>
  </si>
  <si>
    <t>Salento</t>
  </si>
  <si>
    <t>Bricco dell Uccellone</t>
  </si>
  <si>
    <t>Braida di Giacomo Bologna</t>
  </si>
  <si>
    <t>Kommentar: 1,2 &amp; 3 bra. GSDT bättre än vanligt. Nr 5 smakade jättekonstigt, men blev bättre efter luftning</t>
  </si>
  <si>
    <t>Casa Vinicola Apollonio</t>
  </si>
  <si>
    <t>Tenute Rubino</t>
  </si>
  <si>
    <t>Åke 3 dec 2004. Åke, Mats, Håkan,Lars, Leif, Anders &amp; Osborn. TEMA: Italien 2+2 (2 Primitivo från Apulien, 2 Barbera från Piemonte)</t>
  </si>
  <si>
    <t>Visellio</t>
  </si>
  <si>
    <t>Fynd</t>
  </si>
  <si>
    <t>Vi har bestämt att första provningen var 1 sep 1985.</t>
  </si>
  <si>
    <t>Leif 28 jan 2005. Åke, Mats, Håkan,Lars, Leif &amp; Osborn. Anders Värmland. TEMA: Pinot Noir från hela världen</t>
  </si>
  <si>
    <t>Besvikelse</t>
  </si>
  <si>
    <t>Cookoothama</t>
  </si>
  <si>
    <t>03</t>
  </si>
  <si>
    <t>King Valley</t>
  </si>
  <si>
    <t>Mugan Estate</t>
  </si>
  <si>
    <t>AUS</t>
  </si>
  <si>
    <t>Melville</t>
  </si>
  <si>
    <t>Santa Rita Hills</t>
  </si>
  <si>
    <t>Melville Vinery</t>
  </si>
  <si>
    <t>CHI</t>
  </si>
  <si>
    <t>Radmann M &amp; M</t>
  </si>
  <si>
    <t>Les Suchots</t>
  </si>
  <si>
    <t xml:space="preserve">Kommentar: Solklar vinnare, lite kalla i början men tog sig. </t>
  </si>
  <si>
    <t xml:space="preserve">Udda </t>
  </si>
  <si>
    <t>Andes Hights</t>
  </si>
  <si>
    <t>Casablanca, Centrala området?</t>
  </si>
  <si>
    <t>Vosne-Romanée premiere cru</t>
  </si>
  <si>
    <t>Anders 1 april 2005. Åke, Mats, Håkan,Lars, Leif, Osborn &amp; Anders. TEMA: Torres och Spanien</t>
  </si>
  <si>
    <t>Flasknr 8783</t>
  </si>
  <si>
    <t>Flasknr 2402</t>
  </si>
  <si>
    <t>Conca de Barberà </t>
  </si>
  <si>
    <t>Kommentar: Tre i topp var bra. Vinnaren prisvärd.</t>
  </si>
  <si>
    <t>Torres Mas La Plana</t>
  </si>
  <si>
    <t>Torres Grans Muralles</t>
  </si>
  <si>
    <t>Torres Reserva Real</t>
  </si>
  <si>
    <t>Torres Coronas</t>
  </si>
  <si>
    <t>Catalunya</t>
  </si>
  <si>
    <t>Osborn</t>
  </si>
  <si>
    <t>Mats</t>
  </si>
  <si>
    <t xml:space="preserve">Cabernet Sauvignon </t>
  </si>
  <si>
    <t>Mediona</t>
  </si>
  <si>
    <t xml:space="preserve">Tempranillo </t>
  </si>
  <si>
    <t>Garnacha, Cariñena, Syrah</t>
  </si>
  <si>
    <t>Cabernet Sauvignon, Merlot, Cabernet Franc</t>
  </si>
  <si>
    <t>Monastrell, Granacha Tinta, Garro, 
Samso, Cariñena</t>
  </si>
  <si>
    <t xml:space="preserve">St. Helena </t>
  </si>
  <si>
    <t>Lars  3 Jun. 2005.  Mats, Anders, Håkan,Leif och Lars. Åke och Osborn förhindrade. Anders Selberg gäst. TEMA: Pinot Noir från Bourgogne och USA</t>
  </si>
  <si>
    <t>Saintsbury Garnet Pinot Noir</t>
  </si>
  <si>
    <t>Napa Valley</t>
  </si>
  <si>
    <t>Charmes Chambertin Grand Cru</t>
  </si>
  <si>
    <t>Clos de la Roche Grand Cru</t>
  </si>
  <si>
    <t>Jean-Claude Boisset</t>
  </si>
  <si>
    <t>Roux Père et Fils</t>
  </si>
  <si>
    <t>Kommentar: De två Grand Cru Bourgognerna sist. Gran Sangre de Toro trea (som på Leifs Pinot-provning)! Beringer stod sig bra liksom Gran Sangre de Toro.</t>
  </si>
  <si>
    <t>Bra!</t>
  </si>
  <si>
    <t>Mycket bra</t>
  </si>
  <si>
    <t>Stellenzicht Syrah</t>
  </si>
  <si>
    <t>Rymill</t>
  </si>
  <si>
    <t>Stellenzicht</t>
  </si>
  <si>
    <t>Savannah-Chanelle</t>
  </si>
  <si>
    <t>vingården</t>
  </si>
  <si>
    <t>Silicon Valley</t>
  </si>
  <si>
    <t>Zinfandel</t>
  </si>
  <si>
    <t>Stellebosch</t>
  </si>
  <si>
    <t>Cab Sauv (65%) Merlot (35%)</t>
  </si>
  <si>
    <t>Chateaux Giscours</t>
  </si>
  <si>
    <t>Annorlunda, ljus</t>
  </si>
  <si>
    <t>Osborn  18 Aug. 2005.  Mats, Anders, Håkan,Leif, Lars, Åke och Osborn TEMA: Lite av varje med årgångsmedelvärde exakt 99 (också provning 99).</t>
  </si>
  <si>
    <t>kommande provningar:</t>
  </si>
  <si>
    <t>Anders</t>
  </si>
  <si>
    <t>Leif</t>
  </si>
  <si>
    <t>Åke</t>
  </si>
  <si>
    <t>Barcelona  10 Okt. 2005.  Mats, Anders, Håkan,Leif, Lars, Åke och Osborn TEMA: #100</t>
  </si>
  <si>
    <t xml:space="preserve">Château Ducru-Beaucaillou </t>
  </si>
  <si>
    <t>Saint-Julien</t>
  </si>
  <si>
    <t>Amancio</t>
  </si>
  <si>
    <t>Ridge</t>
  </si>
  <si>
    <t>ej typisk Rioja, kraftig</t>
  </si>
  <si>
    <t>Kraftig</t>
  </si>
  <si>
    <t>88</t>
  </si>
  <si>
    <t xml:space="preserve">Château Léoville-Las-Cases </t>
  </si>
  <si>
    <t>Barca Velha</t>
  </si>
  <si>
    <t>A.A. Ferreira Vinhos</t>
  </si>
  <si>
    <t>Por</t>
  </si>
  <si>
    <t>Douro</t>
  </si>
  <si>
    <t>Gick att hitta</t>
  </si>
  <si>
    <t>Bonnes Mares</t>
  </si>
  <si>
    <t>(Hälsa genom vin)</t>
  </si>
  <si>
    <t>CS 65%, Merlot 25%, Cab Franc 5%, Petit Verdot 5%       Åke</t>
  </si>
  <si>
    <t>kultvin</t>
  </si>
  <si>
    <t>Barossa V.</t>
  </si>
  <si>
    <t>Torbreck</t>
  </si>
  <si>
    <t>Ridge Monte Bello</t>
  </si>
  <si>
    <t>Santa Cruz M.</t>
  </si>
  <si>
    <t>Saint-Julien (Medoc)</t>
  </si>
  <si>
    <t>lager</t>
  </si>
  <si>
    <t>Michel Delon</t>
  </si>
  <si>
    <t>Cab Sauv, Merlot, Cab Franc, Petit Verdot       Anders</t>
  </si>
  <si>
    <t>Ljusbrun.Korkskada?</t>
  </si>
  <si>
    <t>Kommentarer: Kraftiga viner från 2001 var populära. Synd på nr 8, ett exklusivt gammalt vin. Säljs på auktion for USD  2500. Äldsta vinet i SpV's historia?</t>
  </si>
  <si>
    <t>Salus per Vino (SpV)</t>
  </si>
  <si>
    <t>Sierra Cantabria</t>
  </si>
  <si>
    <t>Torbreck RunRig</t>
  </si>
  <si>
    <t>Bollinger</t>
  </si>
  <si>
    <t>Mats 5 Maj 2006.  Mats, Anders, Leif, Åke och Osborn. Håkan austr, Lars sjuk TEMA: Vita mousserande</t>
  </si>
  <si>
    <t>Champagne</t>
  </si>
  <si>
    <t>Alltid säker vinnare</t>
  </si>
  <si>
    <t>Jeanmaire Brut</t>
  </si>
  <si>
    <t>Jeanmaire</t>
  </si>
  <si>
    <t>prisvärd</t>
  </si>
  <si>
    <t>Deutz Brut Classic</t>
  </si>
  <si>
    <t>Deutz</t>
  </si>
  <si>
    <t>Valdivieso</t>
  </si>
  <si>
    <t>Asti Araldica</t>
  </si>
  <si>
    <t>Araldica Vini Piemontesi</t>
  </si>
  <si>
    <t>Ljus, blandning av Tokajer och päronsoda</t>
  </si>
  <si>
    <t>Barolo Cerequio</t>
  </si>
  <si>
    <t>Michele Chiarlo</t>
  </si>
  <si>
    <t>Piemonte</t>
  </si>
  <si>
    <t>Manso de Velasco</t>
  </si>
  <si>
    <t>Miguel Torres</t>
  </si>
  <si>
    <t>Domaine Latour</t>
  </si>
  <si>
    <t>Cartoixa d´Scala Dei</t>
  </si>
  <si>
    <t>varuhus Sp.</t>
  </si>
  <si>
    <t>vingård Sp.</t>
  </si>
  <si>
    <t xml:space="preserve">vingård Fr. </t>
  </si>
  <si>
    <t>Prioriat</t>
  </si>
  <si>
    <t>05</t>
  </si>
  <si>
    <t>Río de los Pájaros Reserve</t>
  </si>
  <si>
    <t>Pisana</t>
  </si>
  <si>
    <t>Uru</t>
  </si>
  <si>
    <t>Tannat 60%, Merlot 40%</t>
  </si>
  <si>
    <t>Garnacha (ev. flera)</t>
  </si>
  <si>
    <t>Åke 11 Augusti 2006. Åke, Mats, Anders, Leif, Lars och Osborn. Håkan austr TEMA: Skåprensning</t>
  </si>
  <si>
    <t>Leif 10 November 2006. Åke, Mats, Anders, Leif, Lars, Osborn och Anders Selberg. Håkan austr TEMA: Nästan Norra medelhavet</t>
  </si>
  <si>
    <t>Chateau Musar</t>
  </si>
  <si>
    <t>Bekaa</t>
  </si>
  <si>
    <t>Gaston Hochar</t>
  </si>
  <si>
    <t>Lib</t>
  </si>
  <si>
    <t>Barolo Bric del Fiasc</t>
  </si>
  <si>
    <t>Scavino</t>
  </si>
  <si>
    <t>Gaia Estate Agirgtiko</t>
  </si>
  <si>
    <t>Gre</t>
  </si>
  <si>
    <t>Förtjänade bättre</t>
  </si>
  <si>
    <t>Inte illa!</t>
  </si>
  <si>
    <t>Lite gammal?</t>
  </si>
  <si>
    <t xml:space="preserve">La Pousse dór </t>
  </si>
  <si>
    <t xml:space="preserve">Gaia Estate </t>
  </si>
  <si>
    <t>Nemea</t>
  </si>
  <si>
    <t>Pino noir</t>
  </si>
  <si>
    <t xml:space="preserve">Agiorgitiko </t>
  </si>
  <si>
    <t>Cabernet Sauvignon, Cinsault och Carignan</t>
  </si>
  <si>
    <t>Ej prisvärd</t>
  </si>
  <si>
    <t>Volnay 1er Cru,  Clos de la Bousse d'Or</t>
  </si>
  <si>
    <t>Kommentar: Många överraskande resultat. Många oavgjorda med kontrollräkning.</t>
  </si>
  <si>
    <t>Boekenhoutskloof</t>
  </si>
  <si>
    <t>Coastal</t>
  </si>
  <si>
    <t>OJAI</t>
  </si>
  <si>
    <t>04</t>
  </si>
  <si>
    <t>S:a Barbara</t>
  </si>
  <si>
    <t>Yarra valley</t>
  </si>
  <si>
    <t>Oakridge</t>
  </si>
  <si>
    <t>Anders 19 Januari 2007. Åke, Mats, Anders, Leif, Lars och Osborn. Håkan austr TEMA: Alla världsdelar, många Syrah</t>
  </si>
  <si>
    <t>Changli</t>
  </si>
  <si>
    <t>96</t>
  </si>
  <si>
    <t>Kändes för gammal.</t>
  </si>
  <si>
    <t>Bra placering</t>
  </si>
  <si>
    <t>Greatwall</t>
  </si>
  <si>
    <t>Huaxia winery</t>
  </si>
  <si>
    <t>OJAI wineyard</t>
  </si>
  <si>
    <t>Peter Lehmann Barossa CS</t>
  </si>
  <si>
    <t>Barossa</t>
  </si>
  <si>
    <t>Grand Vin de Leoville Las Cases</t>
  </si>
  <si>
    <t>St. Helena</t>
  </si>
  <si>
    <t>ALTO CS</t>
  </si>
  <si>
    <t>Vi hittade den lätt!</t>
  </si>
  <si>
    <t>Se provning 103</t>
  </si>
  <si>
    <t>Lars 30 Mars 2007. Åke, Mats, Anders, Leif, Lars, Osborn och Anders S. Håkan austr TEMA: Cabernet Sauvignon från fem världsdelar</t>
  </si>
  <si>
    <t>Prisvärt!</t>
  </si>
  <si>
    <t>95</t>
  </si>
  <si>
    <t>inköpt 90-talet</t>
  </si>
  <si>
    <t>92</t>
  </si>
  <si>
    <t>Peter Lehmann</t>
  </si>
  <si>
    <t>Alto Estate</t>
  </si>
  <si>
    <t>Cab Sauvig, inköpt 90-talet. Andra årgångar kostar idag 811 - 2994</t>
  </si>
  <si>
    <t>Beringer</t>
  </si>
  <si>
    <t>Bord/St Julien</t>
  </si>
  <si>
    <t>Leoville-slottet</t>
  </si>
  <si>
    <t>Chianti</t>
  </si>
  <si>
    <t>MASI</t>
  </si>
  <si>
    <t>Marchese Antinori Riserva</t>
  </si>
  <si>
    <t>90% Sangiovese, 10% Cabernet Sauvignon</t>
  </si>
  <si>
    <t>Vaio Armaron Amarone</t>
  </si>
  <si>
    <t>Från vingård ägd av Dantes ättling Greve Serego-Alighieri</t>
  </si>
  <si>
    <t>Fontanafredda</t>
  </si>
  <si>
    <t>Veneto</t>
  </si>
  <si>
    <t>Osborn 8 juni 2007. Åke, Mats, Anders, Leif och Osborn. Lars på studentskiva. Håkan austr. TEMA: Italien</t>
  </si>
  <si>
    <t>7 år gammal</t>
  </si>
  <si>
    <t>Mats 5 oktober 2007. Åke, Mats, Anders, Leif, Osborn och Lars. Håkan austr. TEMA: Vita Bourgogne</t>
  </si>
  <si>
    <t>Petit Chablis</t>
  </si>
  <si>
    <t>06</t>
  </si>
  <si>
    <t>Chablis</t>
  </si>
  <si>
    <t>Laroche</t>
  </si>
  <si>
    <t>område Les Clos</t>
  </si>
  <si>
    <t>Jean Marc Brocard</t>
  </si>
  <si>
    <t>område Fourchaume</t>
  </si>
  <si>
    <t>Chablis Grand Cru Les Closq</t>
  </si>
  <si>
    <t>Chablis Premier Cru Fourchaume</t>
  </si>
  <si>
    <t>Meursault</t>
  </si>
  <si>
    <t>Thierry et Pascal Matrot</t>
  </si>
  <si>
    <t>Pierre Bouzereau-Emonin Meursault</t>
  </si>
  <si>
    <t>www.saluspervino.org</t>
  </si>
  <si>
    <t>Kristancic</t>
  </si>
  <si>
    <t>slo</t>
  </si>
  <si>
    <t>Slo</t>
  </si>
  <si>
    <t>Öst</t>
  </si>
  <si>
    <t>Goriška brda</t>
  </si>
  <si>
    <t>Dušan Kristancic</t>
  </si>
  <si>
    <t>Kollwentz Steinzeiler</t>
  </si>
  <si>
    <t>Burgenland</t>
  </si>
  <si>
    <t>Kollwentz</t>
  </si>
  <si>
    <t>Vitikult Blaufränkisch</t>
  </si>
  <si>
    <t>J. Heinrich</t>
  </si>
  <si>
    <t>Blaufränkisch + Cab S</t>
  </si>
  <si>
    <t>Mittelburgenland</t>
  </si>
  <si>
    <t>Slovenien, prisvärd!</t>
  </si>
  <si>
    <t>Åke 30 november 2007. Åke, Mats, Anders, Leif, Osborn och Lars. Håkan austr. TEMA: 75% Österrike</t>
  </si>
  <si>
    <t>Umathum</t>
  </si>
  <si>
    <t>Zweigelt + Cab. S.</t>
  </si>
  <si>
    <t>inte bra</t>
  </si>
  <si>
    <t>Los Monteros</t>
  </si>
  <si>
    <t>Valencia</t>
  </si>
  <si>
    <t>Solklar vinnare!</t>
  </si>
  <si>
    <t>Prisvärd</t>
  </si>
  <si>
    <t>besvikelse</t>
  </si>
  <si>
    <t>pålitlig</t>
  </si>
  <si>
    <t>Marques de Murieta, Ygay Gran Res.</t>
  </si>
  <si>
    <t>Viña Albali, Gran Res.</t>
  </si>
  <si>
    <t>La Mancha</t>
  </si>
  <si>
    <t>Tempranillo</t>
  </si>
  <si>
    <t>Tempranillo, Garnacha</t>
  </si>
  <si>
    <t>Vega Sicilia Unico</t>
  </si>
  <si>
    <t>Ribera del Duero</t>
  </si>
  <si>
    <t>dåligt, konstigt</t>
  </si>
  <si>
    <t xml:space="preserve">Barbera d'Alba affinato in carati </t>
  </si>
  <si>
    <t>Barbera d'Alba</t>
  </si>
  <si>
    <t>Paolo Scavini</t>
  </si>
  <si>
    <t>Bruno Giacosa</t>
  </si>
  <si>
    <t>Barbaresco Asili di Barbaresco</t>
  </si>
  <si>
    <t xml:space="preserve">Barolo Riserva </t>
  </si>
  <si>
    <t>Andrea Oberto</t>
  </si>
  <si>
    <t xml:space="preserve">Barolo  </t>
  </si>
  <si>
    <t>god</t>
  </si>
  <si>
    <t>nja</t>
  </si>
  <si>
    <t>Lindemans Pyrus</t>
  </si>
  <si>
    <t>Chateau Giscours</t>
  </si>
  <si>
    <t>Leif 28 mars 2008. Åke, Mats, Anders, Leif och Osborn. Håkan austr Lars kunde inte. TEMA: Spanska distrikt</t>
  </si>
  <si>
    <t>Anders 7 november 2008. Åke, Mats, Anders, Leif och Osborn. Håkan austr Lars kunde inte. TEMA: Italien</t>
  </si>
  <si>
    <t>Lars 23 januari 2009. Åke, Leif, Osborn och Lars. Håkan &amp; Anders i austr Mats sjuk. TEMA: Cabernet Sauvignon</t>
  </si>
  <si>
    <t>Lindeman</t>
  </si>
  <si>
    <t>borde komma högre</t>
  </si>
  <si>
    <t>Cabernet Sauvignon                Mums, köpt 99, kostar säkert mer idag</t>
  </si>
  <si>
    <t>9 år gammal</t>
  </si>
  <si>
    <t>The Dead Arm</t>
  </si>
  <si>
    <t>McLaren Vale</t>
  </si>
  <si>
    <t>Shiraz 100%</t>
  </si>
  <si>
    <t>d'Arenberg</t>
  </si>
  <si>
    <t>Bad Boy (Garage)</t>
  </si>
  <si>
    <t>Jean-Luc Thunevin</t>
  </si>
  <si>
    <t>Kanonkop</t>
  </si>
  <si>
    <t>Kanonkop Paul Sauer</t>
  </si>
  <si>
    <t>Simonsberg-Stellenbosch</t>
  </si>
  <si>
    <t>70% Cab S, 15% Merlot, 15% Cab fra</t>
  </si>
  <si>
    <t xml:space="preserve">G </t>
  </si>
  <si>
    <t>Colchagua</t>
  </si>
  <si>
    <t>Osborn 3 april 2009. Åke, Leif, Osborn, Lars, Anders och Mats. Håkan i austr  TEMA: Lustiga namn</t>
  </si>
  <si>
    <t>ekologiskt</t>
  </si>
  <si>
    <t>Vinedos Emiliana</t>
  </si>
  <si>
    <t>Shiraz 55%, Carmenere 15%, Cab 15%, Merl 15%</t>
  </si>
  <si>
    <t>garagevin</t>
  </si>
  <si>
    <t>Besvikelse!</t>
  </si>
  <si>
    <t>95% Merlot, 5% Carbernet Fra</t>
  </si>
  <si>
    <t>Svår provning. Kanske borde "The Dead Arm" vunnit istället för "G". GSDT från 2000 börjar bli lite för gammal.</t>
  </si>
  <si>
    <t>Mats 5 juni 2009. Åke, Leif, Osborn, Anders och Mats. Lars kunde inte. Håkan i austr  TEMA: Rioja cirka 150:-</t>
  </si>
  <si>
    <t>Bodegas Domecq</t>
  </si>
  <si>
    <t>inte mer lagring</t>
  </si>
  <si>
    <t>Faustino I Gran Reserva</t>
  </si>
  <si>
    <t>Faustino Martínez</t>
  </si>
  <si>
    <t>Coto de Imaz</t>
  </si>
  <si>
    <t>El Coto de Rioja</t>
  </si>
  <si>
    <t>Svår provning. Svårt att särskilja olika Rioja. Olika åsikter om vilket vin som var bäst. En provning helt i Osborns smak.</t>
  </si>
  <si>
    <t>Marquéz de Murrieta Reserva</t>
  </si>
  <si>
    <t>Marqués de Murrieta</t>
  </si>
  <si>
    <t>Ty</t>
  </si>
  <si>
    <t>Reingau</t>
  </si>
  <si>
    <t>WG Wegeler</t>
  </si>
  <si>
    <t>Återigen en svår provning. Vitt är svårt!</t>
  </si>
  <si>
    <t>08</t>
  </si>
  <si>
    <t>Pfalz</t>
  </si>
  <si>
    <t>WG A Christmann</t>
  </si>
  <si>
    <t>Matlborough</t>
  </si>
  <si>
    <t>Saint Clair Estate Wines</t>
  </si>
  <si>
    <t>Kamptal</t>
  </si>
  <si>
    <r>
      <t>Gobelsburger</t>
    </r>
    <r>
      <rPr>
        <sz val="14"/>
        <rFont val="Arial"/>
        <family val="2"/>
      </rPr>
      <t xml:space="preserve"> Riesling</t>
    </r>
  </si>
  <si>
    <r>
      <t>Saint Clair</t>
    </r>
    <r>
      <rPr>
        <sz val="14"/>
        <rFont val="Arial"/>
        <family val="2"/>
      </rPr>
      <t xml:space="preserve"> Riesling</t>
    </r>
  </si>
  <si>
    <r>
      <t xml:space="preserve">A </t>
    </r>
    <r>
      <rPr>
        <b/>
        <sz val="14"/>
        <rFont val="Arial"/>
        <family val="2"/>
      </rPr>
      <t>Christmann</t>
    </r>
    <r>
      <rPr>
        <sz val="14"/>
        <rFont val="Arial"/>
        <family val="2"/>
      </rPr>
      <t xml:space="preserve"> Riesling</t>
    </r>
  </si>
  <si>
    <t>Weingut Schloss Gobelsburg</t>
  </si>
  <si>
    <t>Åke 2 oktober 2009. Åke, Leif, Osborn, Anders och Lars. Mats var i Marbella. Håkan i austr  TEMA: Vita viner - Torra Riesling</t>
  </si>
  <si>
    <t>Leif 30 oktober 2009. Åke, Leif, Osborn, Anders, Lars och Mats. Håkan i austr  TEMA: Shiraz, Australien och 75% skruvkork.</t>
  </si>
  <si>
    <t>Godast</t>
  </si>
  <si>
    <t>Gott. Mest prisvärt.</t>
  </si>
  <si>
    <t>Lindemans Bin 50</t>
  </si>
  <si>
    <t xml:space="preserve">  -</t>
  </si>
  <si>
    <t>Garnacha, Cariñena och Syrah</t>
  </si>
  <si>
    <t>Nja, sämre än vanligt</t>
  </si>
  <si>
    <t>GSDT: Ny etikett. Ingen årgångsmärkning längre.</t>
  </si>
  <si>
    <t>South Australia</t>
  </si>
  <si>
    <t>Penfolds Thomas Hyland</t>
  </si>
  <si>
    <t>Adelaide</t>
  </si>
  <si>
    <t>Penfolds</t>
  </si>
  <si>
    <t>Fox Creek Red Baron</t>
  </si>
  <si>
    <t>Fopx Creek Wines</t>
  </si>
  <si>
    <t>Shiraz 98%, Cab S 2%</t>
  </si>
  <si>
    <t>Penfolds Bin 389 Cabernet Shiraz</t>
  </si>
  <si>
    <t>Cab S 53%, Shiraz 47%</t>
  </si>
  <si>
    <t>Nuits St Georges Premier Cru Clos de la Maréchale</t>
  </si>
  <si>
    <t>Nuits-Saint-Georges</t>
  </si>
  <si>
    <t>Jacques-Frédéric Mugnier</t>
  </si>
  <si>
    <t>Chambolle-Musigny</t>
  </si>
  <si>
    <t>Patriarche Père &amp; Fils</t>
  </si>
  <si>
    <t>Pinot noir</t>
  </si>
  <si>
    <t>Charmes-Chambertin Grand Cru</t>
  </si>
  <si>
    <t>Charmes-Chambertin</t>
  </si>
  <si>
    <t>Patrice Rion</t>
  </si>
  <si>
    <t>Corton Grèves Grand Cru</t>
  </si>
  <si>
    <t>07</t>
  </si>
  <si>
    <t>Corton</t>
  </si>
  <si>
    <t>Louis Jadot</t>
  </si>
  <si>
    <t>Konstigt resultat. Hur kan GSDT slå de här fina bourgognerna? Kanske skall de lagras några år till.</t>
  </si>
  <si>
    <t>I topp!</t>
  </si>
  <si>
    <t>Anders 19 februari 2010. Åke, Leif, Osborn, Anders, Lars och Mats. Håkan i austr  TEMA: Fina bourgogner - Pinot Noir</t>
  </si>
  <si>
    <t>Valpolicella</t>
  </si>
  <si>
    <t xml:space="preserve">Gaja Promis </t>
  </si>
  <si>
    <t>Bolgheri (Toscana)</t>
  </si>
  <si>
    <t xml:space="preserve">Felsina Fontalloro </t>
  </si>
  <si>
    <t>Chianti Classsico (Toscana)</t>
  </si>
  <si>
    <t>OK, men sämst</t>
  </si>
  <si>
    <t>Allegrini Amarone Classico</t>
  </si>
  <si>
    <t>Dit måste vi åka!</t>
  </si>
  <si>
    <t>Speciell</t>
  </si>
  <si>
    <t>Lars 26 mars 2010. Åke, Leif, Osborn, Anders, Lars och Mats. Håkan i austr  TEMA: Italien</t>
  </si>
  <si>
    <t>Braida</t>
  </si>
  <si>
    <t xml:space="preserve">Bricco della Bigotta </t>
  </si>
  <si>
    <t>Piemonte Barbera d'Asti</t>
  </si>
  <si>
    <t>100% Barbera</t>
  </si>
  <si>
    <t>Angelo Gaja</t>
  </si>
  <si>
    <t>55% Merlot, 35% Syrah, 10% Sangiovese</t>
  </si>
  <si>
    <t>80% corvina veronese, 15% rondinella och 5% oseleta</t>
  </si>
  <si>
    <t>Fattoria di Fèlsina</t>
  </si>
  <si>
    <t xml:space="preserve">Kommentar: Väldigt delade meningar om Amarone, som hade en mycket speciell smak. </t>
  </si>
  <si>
    <t>Alba 25-årsjubileum.  17 april 2010. Åke, Leif, Osborn, Anders, Lars och Mats. Håkan i austr  TEMA: Piemonte i olkia prisnivåer</t>
  </si>
  <si>
    <t>OK, potatismos!</t>
  </si>
  <si>
    <t>Alba</t>
  </si>
  <si>
    <t>50% Dolcetto 50% Pinot Nero</t>
  </si>
  <si>
    <t>Cremes DOC</t>
  </si>
  <si>
    <t>Bricco della Bigotta DOCG</t>
  </si>
  <si>
    <t>Barbera d'Asti</t>
  </si>
  <si>
    <t xml:space="preserve"> "Braida" di Bologna..</t>
  </si>
  <si>
    <t>Barbera 100% (?)</t>
  </si>
  <si>
    <t>Asili DOCG</t>
  </si>
  <si>
    <t>Corino Vecchie Vigne DOCG</t>
  </si>
  <si>
    <t>Corino</t>
  </si>
  <si>
    <t>Barolo Rocche DOCG</t>
  </si>
  <si>
    <t>Vietti</t>
  </si>
  <si>
    <t>Ceretto</t>
  </si>
  <si>
    <t>Barolo Brocco Rocche DOCG</t>
  </si>
  <si>
    <t>MUMS!</t>
  </si>
  <si>
    <t>Kommentar:Nebbiolo från Barolo verkar vi gilla.</t>
  </si>
  <si>
    <t>Langhe</t>
  </si>
  <si>
    <t>Slätstruken fruktig</t>
  </si>
  <si>
    <t>Almaviva</t>
  </si>
  <si>
    <t>Puente Alto</t>
  </si>
  <si>
    <t>Bordeaux (2007:cab sau, carménère, cab franc, merlot)</t>
  </si>
  <si>
    <t>Viu Manent</t>
  </si>
  <si>
    <t>Viu Manent El Olivar Alto Single Vineyard Syrah</t>
  </si>
  <si>
    <t>91% malbec, 9% petit verdot</t>
  </si>
  <si>
    <t>94% syrah, 6% petit verdot</t>
  </si>
  <si>
    <t>Cabernet sauvignon</t>
  </si>
  <si>
    <t>Maipo</t>
  </si>
  <si>
    <t>Viña San Pedro</t>
  </si>
  <si>
    <t>1865 Single Vineyard Cabernet Sauvignon</t>
  </si>
  <si>
    <t>Viu Manent El Olivar        Single Vineyard Malbec</t>
  </si>
  <si>
    <t>Viña Almaviva (Rothschild + concha y toro)</t>
  </si>
  <si>
    <t>Gott</t>
  </si>
  <si>
    <t>Ovanlig smak</t>
  </si>
  <si>
    <t>Kommentar: svår provning</t>
  </si>
  <si>
    <t>Osborn 20 augusti 2010. Åke, Leif, Osborn, Anders och Lars. Mats på firmafest. Håkan i austr  TEMA: Chile 2007</t>
  </si>
  <si>
    <t>Kommentar: 1&amp;2 väldigt jämnt, nästan delad förstaplats, väldigt olika åsikter om vilket vin som var bäst/sämst</t>
  </si>
  <si>
    <t>Pinot Noir 100%                                    Lars</t>
  </si>
  <si>
    <t>Bordeaux-blandn. Cabernet + ?              Leif</t>
  </si>
  <si>
    <t>Regionala druvor                            Håkan</t>
  </si>
  <si>
    <t>Tempranillo 100%                          Osborn</t>
  </si>
  <si>
    <t>Bem bi Bre</t>
  </si>
  <si>
    <t>Bierzo</t>
  </si>
  <si>
    <t>Dominio de Tares</t>
  </si>
  <si>
    <t>Mencia</t>
  </si>
  <si>
    <t xml:space="preserve">Château de Mercuès Cuvée Prestige 6666 </t>
  </si>
  <si>
    <t>Cahors    (SV)</t>
  </si>
  <si>
    <t>Georges Vigouroux</t>
  </si>
  <si>
    <t>Malbec</t>
  </si>
  <si>
    <t>Black Tears by Tapiz</t>
  </si>
  <si>
    <t>Fincas Patagonicas</t>
  </si>
  <si>
    <t>Rapace Uccelliera</t>
  </si>
  <si>
    <t>70% sangiovese, 20% merlot och 10% cabernet sauvignon</t>
  </si>
  <si>
    <t>Uccelliera</t>
  </si>
  <si>
    <t>Åke 28 januari 2011. Åke, Leif, Osborn och Lars.Anders sjuk. Mats kunde inte. Håkan i austr  TEMA: "Älgvin", vinerna har viltsymbol och strävhet=10 (systemets skala)</t>
  </si>
  <si>
    <t>10</t>
  </si>
  <si>
    <t>Rhône - Tavel</t>
  </si>
  <si>
    <t>Les Lauzeraies</t>
  </si>
  <si>
    <t>π</t>
  </si>
  <si>
    <t>plats</t>
  </si>
  <si>
    <t>Boschendal</t>
  </si>
  <si>
    <t>Western Cape, Coastal Region</t>
  </si>
  <si>
    <t>Cab Sau, Merlot, Shiraz, Pinot Noir, Ruby Cabernet</t>
  </si>
  <si>
    <t>Boschendal Rosé</t>
  </si>
  <si>
    <t>Les Lauzeraies Tavel</t>
  </si>
  <si>
    <t>Tempranillo Shiraz</t>
  </si>
  <si>
    <t>09</t>
  </si>
  <si>
    <t>Castilla y León</t>
  </si>
  <si>
    <t>Hijos de Antonio Barceló</t>
  </si>
  <si>
    <t>SPA</t>
  </si>
  <si>
    <t>Kommentar: Ingen visste något. Omöjligt att gissa. Billigaste provning någonsin?</t>
  </si>
  <si>
    <t>Réserve de Bonnet Rosé</t>
  </si>
  <si>
    <t>Merlot, Cab Franc</t>
  </si>
  <si>
    <t>André Lurton</t>
  </si>
  <si>
    <t>Mulderbosch Rosé</t>
  </si>
  <si>
    <t>Mulderbosch</t>
  </si>
  <si>
    <t>Cabertnet Sauvignon</t>
  </si>
  <si>
    <t>Storks' Tower Tempranillo Shiraz</t>
  </si>
  <si>
    <t>Leif 1 juli 2011. Leif, Osborn, Lars, Anders och Mats. Åke kunde inte.  TEMA: Vita från Frankrike.</t>
  </si>
  <si>
    <t>Kommentar: Goda viner, men som vanligt hopplöst svårt med vita viner.</t>
  </si>
  <si>
    <t>Bourg. Chablis</t>
  </si>
  <si>
    <t>J M Brocard</t>
  </si>
  <si>
    <t>Skruvkork. Prisvärd</t>
  </si>
  <si>
    <t>Enhällig vinnare, stark färg</t>
  </si>
  <si>
    <t>Pierre Sparr</t>
  </si>
  <si>
    <r>
      <t>Chablis Grand Cru</t>
    </r>
    <r>
      <rPr>
        <sz val="14"/>
        <rFont val="Arial"/>
        <family val="2"/>
      </rPr>
      <t xml:space="preserve"> Bougros</t>
    </r>
  </si>
  <si>
    <r>
      <t>Pierre Sparr</t>
    </r>
    <r>
      <rPr>
        <sz val="14"/>
        <color indexed="63"/>
        <rFont val="Arial"/>
        <family val="2"/>
      </rPr>
      <t xml:space="preserve"> Pinot Gris Réserve</t>
    </r>
  </si>
  <si>
    <t>Pinot Gris</t>
  </si>
  <si>
    <r>
      <t>Gustave Lorentz</t>
    </r>
    <r>
      <rPr>
        <sz val="14"/>
        <color indexed="63"/>
        <rFont val="Arial"/>
        <family val="2"/>
      </rPr>
      <t xml:space="preserve"> Gewurztraminer Réserve</t>
    </r>
  </si>
  <si>
    <t>Gustave Lorentz</t>
  </si>
  <si>
    <t>Gewurztraminer</t>
  </si>
  <si>
    <t>La Chapelle des Augustins</t>
  </si>
  <si>
    <t>Loire Sancerre</t>
  </si>
  <si>
    <t>Henri Bourgeois</t>
  </si>
  <si>
    <t>Sauvignon blanc</t>
  </si>
  <si>
    <t>Kommentar: Back to basics: Rött!</t>
  </si>
  <si>
    <r>
      <t>Radford Dale</t>
    </r>
    <r>
      <rPr>
        <sz val="14"/>
        <rFont val="Arial"/>
        <family val="2"/>
      </rPr>
      <t xml:space="preserve"> Gravity</t>
    </r>
  </si>
  <si>
    <t>Vinery of good hope</t>
  </si>
  <si>
    <t>Frans K Smit</t>
  </si>
  <si>
    <t>West Cap, coastal</t>
  </si>
  <si>
    <t>51% Cab Sau, 22% Merlot, 22% Shiraz, 5% Pinotage</t>
  </si>
  <si>
    <t>Cab Sau + Merlot + Shiraz</t>
  </si>
  <si>
    <t>Spier</t>
  </si>
  <si>
    <r>
      <t>Rust en Vrede</t>
    </r>
    <r>
      <rPr>
        <sz val="14"/>
        <color indexed="63"/>
        <rFont val="Arial"/>
        <family val="2"/>
      </rPr>
      <t xml:space="preserve"> Estate</t>
    </r>
  </si>
  <si>
    <t>Ruste en Vrede</t>
  </si>
  <si>
    <t>61% Cab Sau, 30% Shiraz, 9% Merlot</t>
  </si>
  <si>
    <t>Ekologiskt!</t>
  </si>
  <si>
    <r>
      <t>Reyneke R</t>
    </r>
    <r>
      <rPr>
        <sz val="14"/>
        <color indexed="63"/>
        <rFont val="Arial"/>
        <family val="2"/>
      </rPr>
      <t>eserve</t>
    </r>
  </si>
  <si>
    <t>Reyneke</t>
  </si>
  <si>
    <t>70% organic Syrah, 30% organic Cab Sau</t>
  </si>
  <si>
    <r>
      <t>Gran Sangre De Toro</t>
    </r>
    <r>
      <rPr>
        <sz val="14"/>
        <rFont val="Arial"/>
        <family val="2"/>
      </rPr>
      <t xml:space="preserve"> Reserva</t>
    </r>
  </si>
  <si>
    <t>Anders 19 aug 2011. Leif, Osborn, Lars, Anders och Åke. Mats kunde inte.  TEMA: Sydafrika</t>
  </si>
  <si>
    <t>Torbreck The Struie</t>
  </si>
  <si>
    <t>Washington State</t>
  </si>
  <si>
    <t>Rhonedalen, Côtes du Rhône, Côte-Rôtie</t>
  </si>
  <si>
    <t>Jamet</t>
  </si>
  <si>
    <t>Côte-Rôtie</t>
  </si>
  <si>
    <t>Kommentar: Goda viner.</t>
  </si>
  <si>
    <t>Swartland</t>
  </si>
  <si>
    <t>Tulbagh Mountain Vineyards</t>
  </si>
  <si>
    <r>
      <t>TMV</t>
    </r>
    <r>
      <rPr>
        <sz val="14"/>
        <rFont val="Arial"/>
        <family val="2"/>
      </rPr>
      <t xml:space="preserve">  Swartland Syrah</t>
    </r>
  </si>
  <si>
    <r>
      <t>Annie Camarda</t>
    </r>
    <r>
      <rPr>
        <sz val="14"/>
        <rFont val="Arial"/>
        <family val="2"/>
      </rPr>
      <t xml:space="preserve"> Syrah</t>
    </r>
  </si>
  <si>
    <t>Andrew Will</t>
  </si>
  <si>
    <t>Torbreck Vintners</t>
  </si>
  <si>
    <t>Lars 28 okt 2011. Leif, Osborn, Lars, Anders och Åke. Mats kunde inte.  TEMA: Syrah 2007 - olika världsdelar</t>
  </si>
  <si>
    <t>Mums!</t>
  </si>
  <si>
    <t>BBR*</t>
  </si>
  <si>
    <t>Baigorri de Garage</t>
  </si>
  <si>
    <t>0912</t>
  </si>
  <si>
    <t>* BBR = Berry Bros &amp; Rudd  www.bbr.com, brittisk Internetförsäljare av vin</t>
  </si>
  <si>
    <r>
      <t>Roda I</t>
    </r>
    <r>
      <rPr>
        <sz val="14"/>
        <rFont val="Arial"/>
        <family val="2"/>
      </rPr>
      <t xml:space="preserve"> Reserva</t>
    </r>
  </si>
  <si>
    <t>75% Tempranillo, 15% Mazuelo, 10% Graciano</t>
  </si>
  <si>
    <t>Baigorri</t>
  </si>
  <si>
    <t>Roda</t>
  </si>
  <si>
    <r>
      <t>La Rioja Alta</t>
    </r>
    <r>
      <rPr>
        <sz val="14"/>
        <rFont val="Arial"/>
        <family val="2"/>
      </rPr>
      <t xml:space="preserve"> Gran Reserva </t>
    </r>
    <r>
      <rPr>
        <b/>
        <sz val="14"/>
        <rFont val="Arial"/>
        <family val="2"/>
      </rPr>
      <t>904</t>
    </r>
  </si>
  <si>
    <t>90% Tempranillo, 10% Graciano</t>
  </si>
  <si>
    <t>Muga</t>
  </si>
  <si>
    <r>
      <t xml:space="preserve">Torre </t>
    </r>
    <r>
      <rPr>
        <sz val="14"/>
        <rFont val="Arial"/>
        <family val="2"/>
      </rPr>
      <t>Muga</t>
    </r>
  </si>
  <si>
    <t>Osborn 3 feb 2012. Leif, Osborn, Lars, Anders, Åke och Mats.  TEMA: Rioja</t>
  </si>
  <si>
    <t>Åldrad i förtid?</t>
  </si>
  <si>
    <t>Mats 19 okt 2012. Leif, Osborn, Lars, Anders, Åke och Mats.  TEMA: Italien</t>
  </si>
  <si>
    <t>Montepulciano d'Abruzzo</t>
  </si>
  <si>
    <t>Montepulciano</t>
  </si>
  <si>
    <t>Abruzzo</t>
  </si>
  <si>
    <t>Umani Ronchi</t>
  </si>
  <si>
    <t>Prisvärt, konstigt, ungt</t>
  </si>
  <si>
    <t>Pio Cesare Nebbiolo</t>
  </si>
  <si>
    <t>Piemonte, Langhe</t>
  </si>
  <si>
    <t>Pio Cesare</t>
  </si>
  <si>
    <t>Kändes äldre</t>
  </si>
  <si>
    <t>Vapolicella</t>
  </si>
  <si>
    <t>MGM Mondo del Vino</t>
  </si>
  <si>
    <t>Corvina m. fl.</t>
  </si>
  <si>
    <t>Piemonte, Barolo</t>
  </si>
  <si>
    <t>Kommentar: Delade meningar. Flera av oss hade Pio Cesaare som vinnare.</t>
  </si>
  <si>
    <r>
      <t>Soprasasso</t>
    </r>
    <r>
      <rPr>
        <sz val="14"/>
        <color indexed="63"/>
        <rFont val="Arial"/>
        <family val="2"/>
      </rPr>
      <t xml:space="preserve"> </t>
    </r>
    <r>
      <rPr>
        <b/>
        <sz val="14"/>
        <color indexed="63"/>
        <rFont val="Arial"/>
        <family val="2"/>
      </rPr>
      <t>Amarone</t>
    </r>
    <r>
      <rPr>
        <sz val="14"/>
        <color indexed="63"/>
        <rFont val="Arial"/>
        <family val="2"/>
      </rPr>
      <t xml:space="preserve"> Della Valpolicella</t>
    </r>
  </si>
  <si>
    <t>Åke 18 jan 2013. Leif, Osborn, Lars, Anders och Mats. Åke kunde inte vara med  TEMA: Zinfandel-Primitivo</t>
  </si>
  <si>
    <t>Ravenswood  Vintner's Blend Zinfandel</t>
  </si>
  <si>
    <t>Ravenswood</t>
  </si>
  <si>
    <t>Sonoma</t>
  </si>
  <si>
    <t>Seghesio  Sonoma Zinfandel (nr 22562)</t>
  </si>
  <si>
    <t>Seghesio  Cortina Zinfandel (nr 95241)</t>
  </si>
  <si>
    <t>Seghesio</t>
  </si>
  <si>
    <t>11</t>
  </si>
  <si>
    <t>Apulien</t>
  </si>
  <si>
    <t>Canaletto Zinfandel (nr 32367)</t>
  </si>
  <si>
    <t>Casa Girelli</t>
  </si>
  <si>
    <t>Terre de Mistral</t>
  </si>
  <si>
    <t>Côtes du Rhône</t>
  </si>
  <si>
    <t>50% Grenache, 26% Syrah 20% Carignan 4% Mourvédre</t>
  </si>
  <si>
    <r>
      <t xml:space="preserve">Château Mont-Redon </t>
    </r>
    <r>
      <rPr>
        <sz val="14"/>
        <rFont val="Arial"/>
        <family val="2"/>
      </rPr>
      <t>Châteauneuf-du-Pape</t>
    </r>
  </si>
  <si>
    <t>65% Grenache 15% Syrah 10% Cinsault 5% Mourvedre 5% (Counoise, Muscardiin, Vaccarese)</t>
  </si>
  <si>
    <t>Côte-Rôtie Brune &amp; Blonde</t>
  </si>
  <si>
    <t>Marcel Guigal</t>
  </si>
  <si>
    <t>96% Syrah 4&amp; Viognier</t>
  </si>
  <si>
    <t>Crozes-Hermitage</t>
  </si>
  <si>
    <t>Leif 15 april 2013. Leif, Lars, Anders, Mats och Åke. Osborn var inte pga pappans begravning  TEMA: Rhonedalen</t>
  </si>
  <si>
    <t>Kommentar: hade provarna rökt på innan?</t>
  </si>
  <si>
    <t>Domaine des Entrefaux</t>
  </si>
  <si>
    <t>Les Vignerons d'Estezargues</t>
  </si>
  <si>
    <t>Château Mont-Redon</t>
  </si>
  <si>
    <t>Campos Góticos</t>
  </si>
  <si>
    <t>Neo Punta Esencia</t>
  </si>
  <si>
    <t>Bodegas Neo</t>
  </si>
  <si>
    <t>Emilio Moro</t>
  </si>
  <si>
    <t>Aalto PS</t>
  </si>
  <si>
    <t>Aalto</t>
  </si>
  <si>
    <t>Anders 17 maj 2013. Leif, Lars, Anders, Åke och Osborn. Mats sjuk.  TEMA:  Tempranillo från Ribera del Duero</t>
  </si>
  <si>
    <r>
      <rPr>
        <b/>
        <sz val="14"/>
        <color indexed="63"/>
        <rFont val="Arial"/>
        <family val="2"/>
      </rPr>
      <t>Malleolus</t>
    </r>
    <r>
      <rPr>
        <sz val="14"/>
        <color indexed="63"/>
        <rFont val="Arial"/>
        <family val="2"/>
      </rPr>
      <t xml:space="preserve"> de Valderramiro</t>
    </r>
  </si>
  <si>
    <t>Kommentar: Svår provning med goda viner.</t>
  </si>
  <si>
    <t xml:space="preserve"> se provning 129</t>
  </si>
  <si>
    <r>
      <t xml:space="preserve">Marqués de Cáceres </t>
    </r>
    <r>
      <rPr>
        <sz val="14"/>
        <rFont val="Arial"/>
        <family val="2"/>
      </rPr>
      <t>Gran Reserva</t>
    </r>
  </si>
  <si>
    <t>85% tempranillo och 15% garnacha</t>
  </si>
  <si>
    <t>Kommentar: En luring med segraren från föregående provning med.</t>
  </si>
  <si>
    <t>Bodegas Marqués de Cáceres</t>
  </si>
  <si>
    <t>Alto Moncayo</t>
  </si>
  <si>
    <t>Campo de Borja</t>
  </si>
  <si>
    <t>Bodegas Alto Moncayo</t>
  </si>
  <si>
    <r>
      <t>LAT 42</t>
    </r>
    <r>
      <rPr>
        <sz val="14"/>
        <color rgb="FF222222"/>
        <rFont val="Arial"/>
        <family val="2"/>
      </rPr>
      <t xml:space="preserve"> Gran Reserva</t>
    </r>
  </si>
  <si>
    <t>Torre de Oña</t>
  </si>
  <si>
    <t>Lars 30 augusti 2013. Leif, Lars, Anders, Åke, Osborn och Mats.  TEMA:  Spanien</t>
  </si>
  <si>
    <t>Rhône/Hermitage</t>
  </si>
  <si>
    <t>Hermitage Farconnet</t>
  </si>
  <si>
    <t>Osborn 4 oktober 2013. Leif, Lars, Anders, Osborn och Mats.  Åke i Spanien. TEMA:  Hermitage vertikalt</t>
  </si>
  <si>
    <t>köpt</t>
  </si>
  <si>
    <t>J-L Chave Selection</t>
  </si>
  <si>
    <t xml:space="preserve">BBR* =     Berry Bros &amp; Rudd        </t>
  </si>
  <si>
    <t>www.bbr.com</t>
  </si>
  <si>
    <t>Troligen skadad</t>
  </si>
  <si>
    <t>Kommentar: Hermitage är inte våra favoriter. Det var skillnad mellan de olika årgångarna.</t>
  </si>
  <si>
    <t>Per Gessle selection Kurt &amp; Lisa</t>
  </si>
  <si>
    <t>Italien</t>
  </si>
  <si>
    <t>Cabernet Sauvignon, Cabernet Franc, Petite Verdot</t>
  </si>
  <si>
    <t>P. Lex Reserva Sexto Sentido</t>
  </si>
  <si>
    <t>Alentejano</t>
  </si>
  <si>
    <t>Sociedade Agricola Herdade das Mouras de Arraiolos</t>
  </si>
  <si>
    <t>Portugal</t>
  </si>
  <si>
    <t>Syrah, Alicante Bouschet, Cabernet Sauvignon</t>
  </si>
  <si>
    <t>Kent III Edizione Rosso</t>
  </si>
  <si>
    <t>Tua Rita</t>
  </si>
  <si>
    <t>Merlot, Alicante</t>
  </si>
  <si>
    <t>Spanien</t>
  </si>
  <si>
    <t>Maria Montazami Zinfandel</t>
  </si>
  <si>
    <t>Central Valley, Kalifornien</t>
  </si>
  <si>
    <t>Fondberg</t>
  </si>
  <si>
    <t>Bättre på utsidan än inuti</t>
  </si>
  <si>
    <t>Kommentar: Klurigt tema.</t>
  </si>
  <si>
    <t>Åke 21 mars 2014. Leif, Lars, Anders, Osborn och Åke. TEMA:  Kändisviner</t>
  </si>
  <si>
    <t>Leif 23 maj 2014. Leif, Lars, Anders, Osborn och Karl-Axel. TEMA:  Apartheid (vita sydafrikaner)</t>
  </si>
  <si>
    <t>Gul färg. God.</t>
  </si>
  <si>
    <t>Breede River valley</t>
  </si>
  <si>
    <t>De Wretshof</t>
  </si>
  <si>
    <t>Leeuwenjacht</t>
  </si>
  <si>
    <t>Inte god</t>
  </si>
  <si>
    <t>Coastal Region</t>
  </si>
  <si>
    <t>Fairview</t>
  </si>
  <si>
    <t>50% viognier, 45% chenin blanc och 5% grenache blanc</t>
  </si>
  <si>
    <t>Cape heights</t>
  </si>
  <si>
    <t>Western Cape</t>
  </si>
  <si>
    <t>Boutinot</t>
  </si>
  <si>
    <t>70% chenin blanc och 30% chardonnay</t>
  </si>
  <si>
    <t>Elim</t>
  </si>
  <si>
    <r>
      <rPr>
        <b/>
        <sz val="14"/>
        <rFont val="Arial"/>
        <family val="2"/>
      </rPr>
      <t>Mulderbosch</t>
    </r>
    <r>
      <rPr>
        <sz val="14"/>
        <rFont val="Arial"/>
        <family val="2"/>
      </rPr>
      <t xml:space="preserve"> Barrel Fermented Chardonnay </t>
    </r>
  </si>
  <si>
    <r>
      <rPr>
        <b/>
        <sz val="14"/>
        <rFont val="Arial"/>
        <family val="2"/>
      </rPr>
      <t>De Wetshof</t>
    </r>
    <r>
      <rPr>
        <sz val="14"/>
        <rFont val="Arial"/>
        <family val="2"/>
      </rPr>
      <t xml:space="preserve"> The Site</t>
    </r>
  </si>
  <si>
    <t>David Nieuwoudt Ghost Corner</t>
  </si>
  <si>
    <t>Cederberg</t>
  </si>
  <si>
    <t>1 liter pappförpackning =&gt; 45kr/l.</t>
  </si>
  <si>
    <t>Kommentar: Vinerna var inte särskilt lika. Som vanligt är vi dåliga på att känna igen vita viner.</t>
  </si>
  <si>
    <t>Anders 15 augusti 2014. Leif, Lars, Anders och Osborn. Åke laddade inför midnattsloppet. TEMA:  Sydamerika</t>
  </si>
  <si>
    <t>66% malbec, 17% cabernet sauvignon, 7% merlot, 7% syrah och 3% petit verdot</t>
  </si>
  <si>
    <t>Bodegas DiamAndes</t>
  </si>
  <si>
    <t>Var vinnare för två av oss.</t>
  </si>
  <si>
    <t>Rio Negro</t>
  </si>
  <si>
    <t>Bodega Noemia de Patagonia S.A</t>
  </si>
  <si>
    <t>Viña Ventisquero</t>
  </si>
  <si>
    <t>Kommentar: Vinerna var för oss okända, men en positiv erfarenhet att så goda viner kommer från Sydamerika.</t>
  </si>
  <si>
    <t>Rapel - Colchagua</t>
  </si>
  <si>
    <r>
      <rPr>
        <b/>
        <sz val="14"/>
        <rFont val="Arial"/>
        <family val="2"/>
      </rPr>
      <t>Pangea</t>
    </r>
    <r>
      <rPr>
        <sz val="14"/>
        <rFont val="Arial"/>
        <family val="2"/>
      </rPr>
      <t xml:space="preserve"> Syrah</t>
    </r>
  </si>
  <si>
    <r>
      <rPr>
        <b/>
        <sz val="14"/>
        <rFont val="Arial"/>
        <family val="2"/>
      </rPr>
      <t>Noemia</t>
    </r>
    <r>
      <rPr>
        <sz val="14"/>
        <rFont val="Arial"/>
        <family val="2"/>
      </rPr>
      <t xml:space="preserve"> Malbec</t>
    </r>
  </si>
  <si>
    <r>
      <rPr>
        <b/>
        <sz val="14"/>
        <rFont val="Arial"/>
        <family val="2"/>
      </rPr>
      <t>DiamAnde</t>
    </r>
    <r>
      <rPr>
        <sz val="14"/>
        <rFont val="Arial"/>
        <family val="2"/>
      </rPr>
      <t>s Gran Reserva</t>
    </r>
  </si>
  <si>
    <t>Lars 10 oktober 2014. Leif, Lars, Anders, Osborn, Åke och Charlie. TEMA:  Bordeauxblandning från olika länder</t>
  </si>
  <si>
    <t>W. Cape, Coastal Region, Stellenbosch</t>
  </si>
  <si>
    <t>71% Cab. Sauvignon, 20% Merlot, 9% Cab. Franc</t>
  </si>
  <si>
    <t>Bordeaux, Haut-Médoc, Margaux</t>
  </si>
  <si>
    <t>56% CS, 17% Merlot, 13,5% CF, 13,5% Petit Verdot</t>
  </si>
  <si>
    <t>Washington State, Walla Walla Valley</t>
  </si>
  <si>
    <t>50% CS, 45% Merlot och 5% Petit Verdot</t>
  </si>
  <si>
    <t>Kommentar: Svår provning med flera höjdarviner.</t>
  </si>
  <si>
    <t>Ch Kirwan</t>
  </si>
  <si>
    <t>L'Ecole No 41</t>
  </si>
  <si>
    <t>San Felice</t>
  </si>
  <si>
    <r>
      <t xml:space="preserve">Château </t>
    </r>
    <r>
      <rPr>
        <b/>
        <sz val="14"/>
        <rFont val="Arial"/>
        <family val="2"/>
      </rPr>
      <t>Kirwan</t>
    </r>
    <r>
      <rPr>
        <sz val="14"/>
        <rFont val="Arial"/>
        <family val="2"/>
      </rPr>
      <t xml:space="preserve"> </t>
    </r>
  </si>
  <si>
    <r>
      <rPr>
        <b/>
        <sz val="14"/>
        <rFont val="Arial"/>
        <family val="2"/>
      </rPr>
      <t>Apogee</t>
    </r>
    <r>
      <rPr>
        <sz val="14"/>
        <rFont val="Arial"/>
        <family val="2"/>
      </rPr>
      <t xml:space="preserve"> Pepperbridge Vineyard </t>
    </r>
  </si>
  <si>
    <r>
      <rPr>
        <b/>
        <sz val="14"/>
        <rFont val="Arial"/>
        <family val="2"/>
      </rPr>
      <t>Vigorello</t>
    </r>
    <r>
      <rPr>
        <sz val="14"/>
        <rFont val="Arial"/>
        <family val="2"/>
      </rPr>
      <t xml:space="preserve"> San Felice </t>
    </r>
  </si>
  <si>
    <r>
      <rPr>
        <b/>
        <sz val="14"/>
        <rFont val="Arial"/>
        <family val="2"/>
      </rPr>
      <t>Meerlust</t>
    </r>
    <r>
      <rPr>
        <sz val="14"/>
        <rFont val="Arial"/>
        <family val="2"/>
      </rPr>
      <t xml:space="preserve"> Rubicon</t>
    </r>
  </si>
  <si>
    <r>
      <rPr>
        <b/>
        <sz val="14"/>
        <rFont val="Arial"/>
        <family val="2"/>
      </rPr>
      <t>Gran Sangre</t>
    </r>
    <r>
      <rPr>
        <sz val="14"/>
        <rFont val="Arial"/>
        <family val="2"/>
      </rPr>
      <t xml:space="preserve"> de Toro</t>
    </r>
  </si>
  <si>
    <t>Kommentar: Svår provning med vitt skilda åsikter om vinerna.</t>
  </si>
  <si>
    <t>Barone Ricasoli</t>
  </si>
  <si>
    <t>80% Sangiovese, 15% Merlot, 5% Cabernet Sauvignon</t>
  </si>
  <si>
    <t>Taurasi</t>
  </si>
  <si>
    <t>Feudi di San Gregorio</t>
  </si>
  <si>
    <t>Aglianico</t>
  </si>
  <si>
    <t>Valpollicella Classico</t>
  </si>
  <si>
    <r>
      <t xml:space="preserve">Barolo </t>
    </r>
    <r>
      <rPr>
        <b/>
        <sz val="14"/>
        <rFont val="Arial"/>
        <family val="2"/>
      </rPr>
      <t>Pio Cesare</t>
    </r>
  </si>
  <si>
    <r>
      <t xml:space="preserve">Taurasi </t>
    </r>
    <r>
      <rPr>
        <sz val="14"/>
        <rFont val="Arial"/>
        <family val="2"/>
      </rPr>
      <t xml:space="preserve">dei </t>
    </r>
    <r>
      <rPr>
        <b/>
        <sz val="14"/>
        <rFont val="Arial"/>
        <family val="2"/>
      </rPr>
      <t>Feudi di San Gregorio</t>
    </r>
  </si>
  <si>
    <r>
      <rPr>
        <b/>
        <sz val="14"/>
        <rFont val="Arial"/>
        <family val="2"/>
      </rPr>
      <t>Masi</t>
    </r>
    <r>
      <rPr>
        <sz val="14"/>
        <rFont val="Arial"/>
        <family val="2"/>
      </rPr>
      <t xml:space="preserve"> Amarone Costasera</t>
    </r>
  </si>
  <si>
    <r>
      <rPr>
        <b/>
        <sz val="14"/>
        <rFont val="Arial"/>
        <family val="2"/>
      </rPr>
      <t>Castello</t>
    </r>
    <r>
      <rPr>
        <sz val="14"/>
        <rFont val="Arial"/>
        <family val="2"/>
      </rPr>
      <t xml:space="preserve"> di </t>
    </r>
    <r>
      <rPr>
        <b/>
        <sz val="14"/>
        <rFont val="Arial"/>
        <family val="2"/>
      </rPr>
      <t>Brolio</t>
    </r>
    <r>
      <rPr>
        <sz val="14"/>
        <rFont val="Arial"/>
        <family val="2"/>
      </rPr>
      <t xml:space="preserve"> Barone Ricasoli</t>
    </r>
  </si>
  <si>
    <t>Osborn 21 november 2014. Leif, Lars, Anders &amp; Osborn. Åke laddade inför tunnelloppet. TEMA:  Italien - 11 olika druvor</t>
  </si>
  <si>
    <t>Klart prisvärd</t>
  </si>
  <si>
    <t>Väldigt olika åsikter</t>
  </si>
  <si>
    <t>Olika åsikter</t>
  </si>
  <si>
    <t>Château Montus</t>
  </si>
  <si>
    <t>Tannat och cabernet sauvignon</t>
  </si>
  <si>
    <r>
      <rPr>
        <b/>
        <sz val="14"/>
        <color rgb="FF222222"/>
        <rFont val="Arial"/>
        <family val="2"/>
      </rPr>
      <t>Château Montus</t>
    </r>
    <r>
      <rPr>
        <sz val="14"/>
        <color rgb="FF222222"/>
        <rFont val="Arial"/>
        <family val="2"/>
      </rPr>
      <t xml:space="preserve"> Cuvée Prestige Alain</t>
    </r>
  </si>
  <si>
    <r>
      <rPr>
        <b/>
        <sz val="14"/>
        <color rgb="FF222222"/>
        <rFont val="Arial"/>
        <family val="2"/>
      </rPr>
      <t>Château Montus</t>
    </r>
    <r>
      <rPr>
        <sz val="14"/>
        <color rgb="FF222222"/>
        <rFont val="Arial"/>
        <family val="2"/>
      </rPr>
      <t xml:space="preserve"> La Tyre</t>
    </r>
  </si>
  <si>
    <r>
      <rPr>
        <b/>
        <sz val="14"/>
        <color rgb="FF222222"/>
        <rFont val="Arial"/>
        <family val="2"/>
      </rPr>
      <t>Château Bouscassé</t>
    </r>
    <r>
      <rPr>
        <sz val="14"/>
        <color rgb="FF222222"/>
        <rFont val="Arial"/>
        <family val="2"/>
      </rPr>
      <t xml:space="preserve"> Vieilles Vignes</t>
    </r>
  </si>
  <si>
    <t>Åke 16 januari 2015. Leif, Lars, Anders, Osborn &amp; Åke. TEMA:  Madiran, Tannat &amp; Alain Brumont.</t>
  </si>
  <si>
    <t>Kommentar: Lasses gamla favoriter. Nästan svarta viner med mycket tanniner. Spännande provning.</t>
  </si>
  <si>
    <t>Leif 27 mars 2015. Leif, Lars, Anders, Osborn &amp; Åke. TEMA:  Portvin</t>
  </si>
  <si>
    <t>Kommentar: Fösta portvinsprovningen för SpV. Krohn i en klass för sig. Att ha med GSDT vore för enkelt.</t>
  </si>
  <si>
    <t xml:space="preserve"> -</t>
  </si>
  <si>
    <t>Porto</t>
  </si>
  <si>
    <t>Graham's</t>
  </si>
  <si>
    <t>Six Grapes Reserve Port</t>
  </si>
  <si>
    <t>Bollinger Special Cuvée Brut</t>
  </si>
  <si>
    <t>Marquéz de Arienzo Gran Reserva</t>
  </si>
  <si>
    <t>SEK/€</t>
  </si>
  <si>
    <t>Mats 13 maj 2011. Åke, Leif, Osborn, Lars, Anders och Mats.  TEMA: Rosé</t>
  </si>
  <si>
    <r>
      <t>Trimbach</t>
    </r>
    <r>
      <rPr>
        <sz val="14"/>
        <rFont val="Arial"/>
        <family val="2"/>
      </rPr>
      <t xml:space="preserve"> Riesling Cuvée Frédéric Emile</t>
    </r>
  </si>
  <si>
    <r>
      <t>Geheimrat</t>
    </r>
    <r>
      <rPr>
        <sz val="14"/>
        <rFont val="Arial"/>
        <family val="2"/>
      </rPr>
      <t xml:space="preserve"> J Riesling Spätlese Trocken</t>
    </r>
  </si>
  <si>
    <r>
      <t>Laroche</t>
    </r>
    <r>
      <rPr>
        <sz val="14"/>
        <color indexed="63"/>
        <rFont val="Arial"/>
        <family val="2"/>
      </rPr>
      <t xml:space="preserve"> Bourgogne Chardonnay Barrique Réserve</t>
    </r>
  </si>
  <si>
    <r>
      <t>Barolo</t>
    </r>
    <r>
      <rPr>
        <sz val="14"/>
        <color indexed="63"/>
        <rFont val="Arial"/>
        <family val="2"/>
      </rPr>
      <t xml:space="preserve"> Serralunga d'Alba Fontanafredda </t>
    </r>
  </si>
  <si>
    <t>Sex olika</t>
  </si>
  <si>
    <t>Grådask Tawny</t>
  </si>
  <si>
    <t>Por/Sve</t>
  </si>
  <si>
    <t>Pernod Ricard</t>
  </si>
  <si>
    <t>Touriga nacional, touriga franca, tinta roriz, tinta barroca, tinta cão och tinta amarela</t>
  </si>
  <si>
    <t>78</t>
  </si>
  <si>
    <t>Wiese &amp; Krohn</t>
  </si>
  <si>
    <t xml:space="preserve">Krohn Colheita </t>
  </si>
  <si>
    <t>Fonseca Guimaraens Vintage Port</t>
  </si>
  <si>
    <t>Tegelröd = åldrats med behag</t>
  </si>
  <si>
    <t>Kommentar: Att Toscanaviner kan vara så här goda var en överraskning för några av oss</t>
  </si>
  <si>
    <r>
      <t xml:space="preserve">Brunello di Montalcino </t>
    </r>
    <r>
      <rPr>
        <b/>
        <sz val="14"/>
        <color rgb="FF333333"/>
        <rFont val="Arial"/>
        <family val="2"/>
      </rPr>
      <t>Eredi Fuligni</t>
    </r>
  </si>
  <si>
    <t>Brunello, en klon av Sangiovese</t>
  </si>
  <si>
    <t>Erede Fuligni</t>
  </si>
  <si>
    <t>Fattoria La Gerla</t>
  </si>
  <si>
    <r>
      <t xml:space="preserve">Brunello di Montalcino </t>
    </r>
    <r>
      <rPr>
        <b/>
        <sz val="14"/>
        <color rgb="FF333333"/>
        <rFont val="Arial"/>
        <family val="2"/>
      </rPr>
      <t>Fattoria La Gerla</t>
    </r>
  </si>
  <si>
    <t>Casanova di Neri</t>
  </si>
  <si>
    <r>
      <t xml:space="preserve">Brunello di Montalcino </t>
    </r>
    <r>
      <rPr>
        <b/>
        <sz val="14"/>
        <color rgb="FF333333"/>
        <rFont val="Arial"/>
        <family val="2"/>
      </rPr>
      <t>Casanova di Neri</t>
    </r>
  </si>
  <si>
    <t>Anders 23 maj 2015. Leif, Lars, Anders, Osborn &amp; Åke. TEMA:  Brunello di Montalcino 2009-2010</t>
  </si>
  <si>
    <t>60% Garnacha Tinta, 25% Cariñena och 15% Syrah</t>
  </si>
  <si>
    <t>Château Margaux</t>
  </si>
  <si>
    <t>75 % CS, 20 % Merlot, 3 % Petit Verdot, 2 % Cab. Franc</t>
  </si>
  <si>
    <t>Dallas</t>
  </si>
  <si>
    <t>Château Certan</t>
  </si>
  <si>
    <t>10 % CS, 60 % Merlot, 30 % Cab. Franc</t>
  </si>
  <si>
    <t>Château Mouton Rothschild</t>
  </si>
  <si>
    <t>77 % CS., 11 % Merlot, 10 % Cab. Franc, 2 % Petit Verdot</t>
  </si>
  <si>
    <t>85 % CS, 13 % Cab. Franc, 2 % Merlot</t>
  </si>
  <si>
    <t>Marknadspris</t>
  </si>
  <si>
    <t>Kommentar: En episk provning!</t>
  </si>
  <si>
    <t>Underbar!</t>
  </si>
  <si>
    <t>En skönhet som passerat zenit</t>
  </si>
  <si>
    <t>Blä</t>
  </si>
  <si>
    <t>Lars</t>
  </si>
  <si>
    <t>Lars 14 augusti 2015. Leif, Lars, Anders, Osborn, Åke &amp; Mats. TEMA:  Bordeaux (-blandning) från 1988 - Lasse 60 år</t>
  </si>
  <si>
    <t>Domaine Jaboulet</t>
  </si>
  <si>
    <t>1207</t>
  </si>
  <si>
    <r>
      <t>Côte-Rôtie</t>
    </r>
    <r>
      <rPr>
        <sz val="14"/>
        <rFont val="Arial"/>
        <family val="2"/>
      </rPr>
      <t xml:space="preserve"> Les Junelles</t>
    </r>
  </si>
  <si>
    <t>Merlot, Cabernet Franc</t>
  </si>
  <si>
    <t>Château La Grave à Pomerol</t>
  </si>
  <si>
    <t>Bordeaux, Pomerol</t>
  </si>
  <si>
    <t>1204</t>
  </si>
  <si>
    <r>
      <t xml:space="preserve">Château </t>
    </r>
    <r>
      <rPr>
        <b/>
        <sz val="14"/>
        <rFont val="Arial"/>
        <family val="2"/>
      </rPr>
      <t>La Grave</t>
    </r>
    <r>
      <rPr>
        <sz val="14"/>
        <rFont val="Arial"/>
        <family val="2"/>
      </rPr>
      <t xml:space="preserve"> à Pomerol Trigant de Boisset</t>
    </r>
  </si>
  <si>
    <t>1212</t>
  </si>
  <si>
    <t>1312</t>
  </si>
  <si>
    <t>Osborn 16 oktober 2015. Leif, Lars, Anders, Osborn &amp; Åke. TEMA:  Tre fansoser</t>
  </si>
  <si>
    <t>Osborns vinnare</t>
  </si>
  <si>
    <t>Kommentar: Lite dyrare viner än vanligt.</t>
  </si>
  <si>
    <t>12</t>
  </si>
  <si>
    <t>www.bodegavetas.com</t>
  </si>
  <si>
    <t>100% Petit verdot</t>
  </si>
  <si>
    <t>Malaga</t>
  </si>
  <si>
    <t>Vetas</t>
  </si>
  <si>
    <r>
      <rPr>
        <b/>
        <sz val="14"/>
        <rFont val="Arial"/>
        <family val="2"/>
      </rPr>
      <t>Vetas</t>
    </r>
    <r>
      <rPr>
        <sz val="14"/>
        <rFont val="Arial"/>
        <family val="2"/>
      </rPr>
      <t xml:space="preserve"> Petit verdot</t>
    </r>
  </si>
  <si>
    <r>
      <t xml:space="preserve">Bien Nacido </t>
    </r>
    <r>
      <rPr>
        <sz val="14"/>
        <rFont val="Arial"/>
        <family val="2"/>
      </rPr>
      <t>Syrah X Block</t>
    </r>
  </si>
  <si>
    <t>Santa Maria Valley</t>
  </si>
  <si>
    <t>Bonny Doon</t>
  </si>
  <si>
    <r>
      <t>Kaesler Bogan</t>
    </r>
    <r>
      <rPr>
        <sz val="14"/>
        <rFont val="Arial"/>
        <family val="2"/>
      </rPr>
      <t xml:space="preserve"> Shiraz</t>
    </r>
  </si>
  <si>
    <t>Kaesler</t>
  </si>
  <si>
    <t>Au</t>
  </si>
  <si>
    <t>Kommentar: Kul tema. Stor skillnad mellan Vetas från 2004 rersp. 2008.</t>
  </si>
  <si>
    <t>Åke 28 november 2015. Leif, Lars, Anders, Osborn &amp; Åke. TEMA:  Två snarlika druvsorter - Syrah/Shiraz &amp; Petit verdot</t>
  </si>
  <si>
    <t>Leif 12 februari 2016. Leif, Lars, Anders, Osborn &amp; Åke. TEMA:  Österrike, Burgenland, Blaufränkisch</t>
  </si>
  <si>
    <r>
      <rPr>
        <b/>
        <sz val="14"/>
        <rFont val="Arial"/>
        <family val="2"/>
      </rPr>
      <t>Tesch</t>
    </r>
    <r>
      <rPr>
        <sz val="14"/>
        <rFont val="Arial"/>
        <family val="2"/>
      </rPr>
      <t xml:space="preserve"> Blaufränkisch Selection</t>
    </r>
  </si>
  <si>
    <t>Weingut Tesch</t>
  </si>
  <si>
    <t>Blaufränkisch</t>
  </si>
  <si>
    <t>Weninger Hochäcker</t>
  </si>
  <si>
    <t>13</t>
  </si>
  <si>
    <t>Weingut Weninger</t>
  </si>
  <si>
    <t>Pittnauer Pannobile</t>
  </si>
  <si>
    <t>Zweigelt, Blaufränkisch och St.Laurent</t>
  </si>
  <si>
    <t>Kommentar 2: De två Pittnauer köptes i en box a' 414 sek =&gt; samma nummer. Individuella Pittnauerpriser från www.bordsvinet.se</t>
  </si>
  <si>
    <t>Kommentar 1: Korkskallarna har billig smak: GSDT i topp!</t>
  </si>
  <si>
    <t>Weingut Gerhard Pittnauer</t>
  </si>
  <si>
    <t>Domaine de la Mordorée</t>
  </si>
  <si>
    <t>Châteauneuf-du-Pape</t>
  </si>
  <si>
    <t xml:space="preserve">Huvudsakligen Grenache </t>
  </si>
  <si>
    <t>Garnacha(=Grenache), Cariñena och Syrah</t>
  </si>
  <si>
    <t>Anders 8 april 2016. Leif, Lars, Anders &amp; Osborn. Åke sjuk. TEMA: Châteauneuf-du-Pape och Grenache</t>
  </si>
  <si>
    <t>Kommentar 2: även GSDT innehåller Grenache =&gt; liknande vin</t>
  </si>
  <si>
    <t>Kommentar 1 : Korkskallarnas billga smak står sig: GSDT i topp för andra provningen i rad!</t>
  </si>
  <si>
    <t>Château la Nerthe</t>
  </si>
  <si>
    <t>Domaine des Saumades</t>
  </si>
  <si>
    <t>Grenache, mourvèdre, syrah och cinsault</t>
  </si>
  <si>
    <t>Bien Nacido Syrah X Block</t>
  </si>
  <si>
    <t>Central Coast</t>
  </si>
  <si>
    <t>100 % Syrah</t>
  </si>
  <si>
    <t>Schubert Syrah</t>
  </si>
  <si>
    <t>Wellington</t>
  </si>
  <si>
    <t xml:space="preserve">Ermitage Les Méal </t>
  </si>
  <si>
    <t>Domaine A</t>
  </si>
  <si>
    <t>Tasmanien</t>
  </si>
  <si>
    <t>100 % Merlot</t>
  </si>
  <si>
    <t>100 % Shiraz</t>
  </si>
  <si>
    <t>84 AUD</t>
  </si>
  <si>
    <t>Lars  10 juni 2016. Leif, Lars, Anders, Osborn, Åke &amp; gästsel av håkan. TEMA: Syrah</t>
  </si>
  <si>
    <t>Håkans granne (5 km)</t>
  </si>
  <si>
    <t xml:space="preserve">Amon-Ra </t>
  </si>
  <si>
    <t>Glaetzer</t>
  </si>
  <si>
    <t>Ferraton Père et Fils</t>
  </si>
  <si>
    <t>Schubert</t>
  </si>
  <si>
    <t>Kommentar: Goda viner. Kul med Håkans gästspel.</t>
  </si>
  <si>
    <t>Clos Apalta</t>
  </si>
  <si>
    <t>2007</t>
  </si>
  <si>
    <t>Colchagua Valley</t>
  </si>
  <si>
    <t>Lapostolle</t>
  </si>
  <si>
    <t>78% Carmenère; 19% Cabernet Sauvignon and 3% Petit Verdot.</t>
  </si>
  <si>
    <t>2006</t>
  </si>
  <si>
    <t>Valle de Aconcagua</t>
  </si>
  <si>
    <t>Errazuriz</t>
  </si>
  <si>
    <t>75% Cabernet Sauvignon 10% Carmenère 10% Petit Verdot 5% Malbec</t>
  </si>
  <si>
    <t>Viña Seña (f.d Mondawi/Chadwick)</t>
  </si>
  <si>
    <t>57% Cabernet Sauvignon, 20% Carmeniere, 12% Merlot, 6% Cabernet Franc, 5% Petit Verdot</t>
  </si>
  <si>
    <r>
      <rPr>
        <b/>
        <sz val="14"/>
        <rFont val="Arial"/>
        <family val="2"/>
      </rPr>
      <t>Errázuriz</t>
    </r>
    <r>
      <rPr>
        <sz val="14"/>
        <rFont val="Arial"/>
        <family val="2"/>
      </rPr>
      <t xml:space="preserve"> Don Maximos Founders</t>
    </r>
  </si>
  <si>
    <t>Osborn  26 augusti 2016. Leif, Lars, Anders &amp; Osborn. Åke fixade fiber på Morlanda. TEMA: Chile, ≈2007, Cabernet Saivignon &amp; Carmenère</t>
  </si>
  <si>
    <t>sys 1104</t>
  </si>
  <si>
    <t>sys 1112</t>
  </si>
  <si>
    <t>SYS 1204</t>
  </si>
  <si>
    <t>Kommentar: Tre snarlika viner med stark och fruktig smak som fick GSDT att framstå som blek och tunn.</t>
  </si>
  <si>
    <t>Kommentar: Intressant och svår provning. Ett svenskt rödvin!</t>
  </si>
  <si>
    <t>Åke  28 oktober 2016. Leif, Lars, Anders, Osborn, Åke &amp; gästen Charlie. TEMA: Bäriga viner</t>
  </si>
  <si>
    <t>Gutevin - Lukase Grand Reserv</t>
  </si>
  <si>
    <t>Gotland</t>
  </si>
  <si>
    <t>Gute Vingård</t>
  </si>
  <si>
    <t>Sve</t>
  </si>
  <si>
    <t>96% Rondo 4% Solaris</t>
  </si>
  <si>
    <t>Laccento</t>
  </si>
  <si>
    <t>2014</t>
  </si>
  <si>
    <t>Società Agricola Montalbera</t>
  </si>
  <si>
    <t>Ruché</t>
  </si>
  <si>
    <t>Sherrysmak</t>
  </si>
  <si>
    <t>Morgon Côte du Py</t>
  </si>
  <si>
    <t>Piemonte - Monferrato</t>
  </si>
  <si>
    <t>Borgone - Beaujolais</t>
  </si>
  <si>
    <t>Jean Foillard</t>
  </si>
  <si>
    <t>Gamay</t>
  </si>
  <si>
    <r>
      <rPr>
        <sz val="14"/>
        <rFont val="Arial"/>
        <family val="2"/>
      </rPr>
      <t>Morandé</t>
    </r>
    <r>
      <rPr>
        <b/>
        <sz val="14"/>
        <rFont val="Arial"/>
        <family val="2"/>
      </rPr>
      <t xml:space="preserve"> Creole</t>
    </r>
  </si>
  <si>
    <t>2015</t>
  </si>
  <si>
    <t>Région del Sur, Valle del Itata</t>
  </si>
  <si>
    <t>Viña Morandé</t>
  </si>
  <si>
    <t>Cinsault och País</t>
  </si>
  <si>
    <t>2008
&amp;
2010</t>
  </si>
  <si>
    <t>Leif  13 januari 2017. Leif, Lars, Anders &amp; Osborn. Åke förhindrad. TEMA: Piemonte</t>
  </si>
  <si>
    <t xml:space="preserve">Kommentar: Det var fredagen den 13:e, så permuteraren lyckades med konststycket att få alla karafferna felmärkta. </t>
  </si>
  <si>
    <t>Vi lyckades återskapa den riktiga märkningen, så ingen skada skedd.</t>
  </si>
  <si>
    <t>En intressant provning med stor skillnad mellan vinnaren och de övriga</t>
  </si>
  <si>
    <t>Barolo Cannubi</t>
  </si>
  <si>
    <t>Damiano</t>
  </si>
  <si>
    <t>Piemonte - Barolo</t>
  </si>
  <si>
    <t>Barbera del Monferrato</t>
  </si>
  <si>
    <t>Piemonte - Asti - Barbera del Monferrato</t>
  </si>
  <si>
    <t>Livio Pavese</t>
  </si>
  <si>
    <t>Langhe Rosso</t>
  </si>
  <si>
    <t>Marchesi di Barolo</t>
  </si>
  <si>
    <t>45% dolcetto, 40% barbera och 15% nebbiolo</t>
  </si>
  <si>
    <t>Smaskens!</t>
  </si>
  <si>
    <t>Piemonte - Langhe</t>
  </si>
  <si>
    <t>Laurel</t>
  </si>
  <si>
    <t>Priorat</t>
  </si>
  <si>
    <t>Clos Erasmus</t>
  </si>
  <si>
    <t>Grenache, Syrah och Cabernet Sauvignon</t>
  </si>
  <si>
    <t>Gran Clos</t>
  </si>
  <si>
    <t>Grenache, Carignan och Cabernet Sauvignon</t>
  </si>
  <si>
    <t>Gran Cruor Caranyena</t>
  </si>
  <si>
    <t>Casa Gran del Siurana</t>
  </si>
  <si>
    <t>Caranyena (Carignan)</t>
  </si>
  <si>
    <t>Kommentar: För en gångs skull var π = 0. Starka viner som får en att längta till Priorat.</t>
  </si>
  <si>
    <t>Anders 10 februari 2017. Leif, Lars, Anders, Osborn &amp; Åke. TEMA: Träning Priorat inför resan dit och provning #150.</t>
  </si>
  <si>
    <t>Priorat 30 april 2017. Anders, Leif och Lars. TEMA: Priorat</t>
  </si>
  <si>
    <t>Empit</t>
  </si>
  <si>
    <t>Vinupp</t>
  </si>
  <si>
    <t>Castellet</t>
  </si>
  <si>
    <t>50% Garnacha, 30% Cabernet Sauvignon, 20% Cariñena</t>
  </si>
  <si>
    <t>Les Eres</t>
  </si>
  <si>
    <t>Joan Simo</t>
  </si>
  <si>
    <t>50% Cariñena, 35% Garnacha, 15% Cabernet Sauvignon</t>
  </si>
  <si>
    <t>Clos Galena</t>
  </si>
  <si>
    <t>40% Garnacha negra, 20% Syrah, 20% Cabernet Sauvignon, 20% Cariñena</t>
  </si>
  <si>
    <t>Formiga del Vellut</t>
  </si>
  <si>
    <t>60% Garnacha Negra, 20% Cariñena, 20% Syrah</t>
  </si>
  <si>
    <t>Empit Seleccio</t>
  </si>
  <si>
    <t>Les Eres Especial</t>
  </si>
  <si>
    <t>75% Garnacha, 25% Cariñena</t>
  </si>
  <si>
    <t>Galena</t>
  </si>
  <si>
    <t>35% Garnacha negra, 25% Merlot, 25% Cabernet Sauvignon, 15% Cariñena</t>
  </si>
  <si>
    <t>Ferral</t>
  </si>
  <si>
    <t>65% Red and Hairy Grenache, 15% Cabernet Sauvignon, 12% Shiraz, 8% Merlot</t>
  </si>
  <si>
    <t>Ferrer Bobet Vinyes Velles</t>
  </si>
  <si>
    <t>Ferrer Bobet</t>
  </si>
  <si>
    <t>50 % Cariñena och 50 % Garnacha</t>
  </si>
  <si>
    <t>Sentius</t>
  </si>
  <si>
    <t>60% Garnacha, 20% Cabernat Sauvignon, 20% Syrah</t>
  </si>
  <si>
    <t xml:space="preserve">Kommentar: Svår provning med nya alkoholstarka viner: 14,5-15,5 %. Parker: Clos Galena 92p, Galena 91p. Mycket trevlig provning, synd att att inte så många kunde delta. </t>
  </si>
  <si>
    <t>Högst poäng</t>
  </si>
  <si>
    <t>Lars 30 juni 2017. Leif, Lars, Anders, Osborn &amp; Jan Selberg. TEMA: Syrah-blandningar</t>
  </si>
  <si>
    <t>40% Garnacha, 20% Syrah, 20% CS och 20% Cariñena</t>
  </si>
  <si>
    <t>Vinupplevelser</t>
  </si>
  <si>
    <t>Domaine du Pegau</t>
  </si>
  <si>
    <t>80 % Grenache, 4 % Mourvèdre, 6 % Syrah och 10 % övriga</t>
  </si>
  <si>
    <t>Systembolaget</t>
  </si>
  <si>
    <t>The Chocolate Block</t>
  </si>
  <si>
    <t>Franschoek</t>
  </si>
  <si>
    <t xml:space="preserve">71 % Syrah, 15 % Grenache, 8 % CS, 5 % Cinsault och 1 % Viognier </t>
  </si>
  <si>
    <t>La Grola</t>
  </si>
  <si>
    <t>80% Corvina och 20% Syrah</t>
  </si>
  <si>
    <t>distrikt/region</t>
  </si>
  <si>
    <t>Smaskens</t>
  </si>
  <si>
    <t>Kommentar: GSDT med i temat. Goda viner med väldigt snarlika utseenden, förutom Châteauneuf-du-Pape som var lite brunare.</t>
  </si>
  <si>
    <t>Mas Igneus</t>
  </si>
  <si>
    <t>80% Grenache, 20% Carignan</t>
  </si>
  <si>
    <t>Mas la Plana</t>
  </si>
  <si>
    <t>Roda Reserva</t>
  </si>
  <si>
    <t>Bodegas Roda</t>
  </si>
  <si>
    <t>2005</t>
  </si>
  <si>
    <t>Sys 1207</t>
  </si>
  <si>
    <t>Sys 0911</t>
  </si>
  <si>
    <t>Sys 0912</t>
  </si>
  <si>
    <t>Coster de l'Ermita</t>
  </si>
  <si>
    <t>Tamaral</t>
  </si>
  <si>
    <t>Sys 1708</t>
  </si>
  <si>
    <t>Osborn 25 augusti 2017. Leif, Lars, Anders, Osborn &amp; Johan Kolte. TEMA: Olika spanska distrikt</t>
  </si>
  <si>
    <t>Bodegas Tamaral</t>
  </si>
  <si>
    <t>95% Tempranillo, 5% Cabernet Sauvignon</t>
  </si>
  <si>
    <t>85% Tempranillo, 9%Graciano och 6% Garnacha</t>
  </si>
  <si>
    <t>Inte sist</t>
  </si>
  <si>
    <t>Väldigt porös kork som föll i bitar. Skadad?</t>
  </si>
  <si>
    <t>Kommentar: Väldigt olika åsikter om Coster de l*Ermita</t>
  </si>
  <si>
    <t>2012</t>
  </si>
  <si>
    <t>Systemet</t>
  </si>
  <si>
    <t>Goriska Brda</t>
  </si>
  <si>
    <t>Klinec</t>
  </si>
  <si>
    <t>Pinot sivi (pinot gris)</t>
  </si>
  <si>
    <t>Mörkt orange</t>
  </si>
  <si>
    <t>Sybille Kuntz</t>
  </si>
  <si>
    <t>2016</t>
  </si>
  <si>
    <t>Mosel</t>
  </si>
  <si>
    <t>Gardelin</t>
  </si>
  <si>
    <t>Prulke</t>
  </si>
  <si>
    <t>Friuli-Venezia Giulia</t>
  </si>
  <si>
    <t>Azienda Agrocola Zidarich</t>
  </si>
  <si>
    <t>60% sauvignon blanc, 20% malvasia och 20% vitovska</t>
  </si>
  <si>
    <t>Venezia Giulia</t>
  </si>
  <si>
    <t>Paraschos</t>
  </si>
  <si>
    <t>Paraschos Orange One</t>
  </si>
  <si>
    <t>Ribolla Gialla, Tocai Friulano ch Malvasia</t>
  </si>
  <si>
    <t>Besk. Olika åsikter</t>
  </si>
  <si>
    <t>2011</t>
  </si>
  <si>
    <t>Pheasant's Tears Rkatsiteli</t>
  </si>
  <si>
    <t>Kakheti</t>
  </si>
  <si>
    <t>Pheasenst's Teras</t>
  </si>
  <si>
    <t>Geo</t>
  </si>
  <si>
    <t>Rkatsiteli</t>
  </si>
  <si>
    <t>π = PI = PrisIndex = Medelvärde (Absolutbelopp (plats - prisordning))</t>
  </si>
  <si>
    <t>Kommentar: Mycket ovanliga viner med helt nya smaker för oss alla. Intressant!</t>
  </si>
  <si>
    <t>Åke 27 oktober 2017. Leif, Lars, Anders, Osborn &amp; Åke. TEMA: Orange naturviner</t>
  </si>
  <si>
    <t>Damilano</t>
  </si>
  <si>
    <t>Damilano Barolo DOCG Cannubi</t>
  </si>
  <si>
    <t>2013</t>
  </si>
  <si>
    <t>Piemonte/Barolo</t>
  </si>
  <si>
    <t>100% Nebbiolo</t>
  </si>
  <si>
    <t>Kommentar: Vinnaren var ett fynd. Nr 5 är utsedd till Piemontes bästa rödvin och 2013 är bästa årgången på 2000-talet, så placeringen är en stor besvikelse.</t>
  </si>
  <si>
    <t>En besvikelse</t>
  </si>
  <si>
    <r>
      <t xml:space="preserve">Louis M Martini </t>
    </r>
    <r>
      <rPr>
        <sz val="14"/>
        <rFont val="Arial"/>
        <family val="2"/>
      </rPr>
      <t>Cabernet Sauvignon</t>
    </r>
  </si>
  <si>
    <t>Sys 1711</t>
  </si>
  <si>
    <t>Louis M Martini</t>
  </si>
  <si>
    <t>100% Cabernet Sauvignon</t>
  </si>
  <si>
    <t>Prisvärt fynd! Enhällig vinnare.</t>
  </si>
  <si>
    <t>Sys</t>
  </si>
  <si>
    <t>Finca Piedra Infinita</t>
  </si>
  <si>
    <t>Cuyo, Mendoza</t>
  </si>
  <si>
    <t>Familia Zuccardi</t>
  </si>
  <si>
    <t>100% Malbec</t>
  </si>
  <si>
    <r>
      <t>Marqu</t>
    </r>
    <r>
      <rPr>
        <b/>
        <sz val="14"/>
        <rFont val="Calibri"/>
        <family val="2"/>
      </rPr>
      <t>é</t>
    </r>
    <r>
      <rPr>
        <b/>
        <sz val="14"/>
        <rFont val="Arial"/>
        <family val="2"/>
      </rPr>
      <t>s de Arienzo</t>
    </r>
  </si>
  <si>
    <t>100% Tempranillo</t>
  </si>
  <si>
    <t>Leif 12 januari 2018. Leif, Lars, Anders, Osborn &amp; Åke. TEMA: 4 olika 100%-druvor</t>
  </si>
  <si>
    <t>Marqués de Riscal</t>
  </si>
  <si>
    <t>Inte sist. Prisvärt.</t>
  </si>
  <si>
    <t>prisordning</t>
  </si>
  <si>
    <t>Anders 23 mars 2018. Leif, Lars, Anders &amp; Osborn. TEMA: Tasmanien &amp; Australien</t>
  </si>
  <si>
    <r>
      <rPr>
        <b/>
        <sz val="14"/>
        <rFont val="Arial"/>
        <family val="2"/>
      </rPr>
      <t>Tahbilk</t>
    </r>
    <r>
      <rPr>
        <sz val="14"/>
        <rFont val="Arial"/>
        <family val="2"/>
      </rPr>
      <t xml:space="preserve"> Reserve Cabernet Sauvignon</t>
    </r>
  </si>
  <si>
    <r>
      <rPr>
        <b/>
        <sz val="14"/>
        <rFont val="Arial"/>
        <family val="2"/>
      </rPr>
      <t>Nocton</t>
    </r>
    <r>
      <rPr>
        <sz val="14"/>
        <rFont val="Arial"/>
        <family val="2"/>
      </rPr>
      <t xml:space="preserve"> Tasmania Pinot Noir</t>
    </r>
  </si>
  <si>
    <r>
      <rPr>
        <b/>
        <sz val="14"/>
        <rFont val="Arial"/>
        <family val="2"/>
      </rPr>
      <t>Stefano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Lubiana</t>
    </r>
    <r>
      <rPr>
        <sz val="14"/>
        <rFont val="Arial"/>
        <family val="2"/>
      </rPr>
      <t xml:space="preserve"> Pinot Noir</t>
    </r>
  </si>
  <si>
    <t>Nagambie Lakes, Victoria</t>
  </si>
  <si>
    <t>Australien</t>
  </si>
  <si>
    <t>Tahbilk</t>
  </si>
  <si>
    <t>Nocton</t>
  </si>
  <si>
    <t>Stefano Lubiana</t>
  </si>
  <si>
    <t>Kommentar: Smaskiga viner. Kul att vi tack vare Håkan fått upp ögonen för viner från Tasmanien.</t>
  </si>
  <si>
    <t>På sin rätta plats</t>
  </si>
  <si>
    <t xml:space="preserve">Reserva Real </t>
  </si>
  <si>
    <t>Cabernet Sauvignon 40%, Cabernet Franc 40%, Merlot 20%</t>
  </si>
  <si>
    <t xml:space="preserve">Salmos </t>
  </si>
  <si>
    <t>Garnacha 50%, Syrah 25%, Cariñena &amp; Cabernet Sauvignon 20 resp 5%</t>
  </si>
  <si>
    <t>Grans Muralles</t>
  </si>
  <si>
    <t>Garnacha Tinta 45%, Carineña 30%, Monastrell, samt lokala druvsorter 25%</t>
  </si>
  <si>
    <t>Coronas</t>
  </si>
  <si>
    <t>Tempranillo 86%, Cabernet Sauvignon 14%</t>
  </si>
  <si>
    <t>Lars 18 maj 2018. Leif, Lars, Anders, Osborn &amp; Åke. TEMA: Torres</t>
  </si>
  <si>
    <t>Penedès</t>
  </si>
  <si>
    <t>Conca de Barberá</t>
  </si>
  <si>
    <t>Penedѐs</t>
  </si>
  <si>
    <t>Kommentar: En spännande provning med en besvikelse och fina viner i topp.</t>
  </si>
  <si>
    <t>Château Saint-Pierre</t>
  </si>
  <si>
    <t>Bordeaux, Saint-Julien</t>
  </si>
  <si>
    <t>Cabernet-Sauvignon Merlot Cabernet Franc</t>
  </si>
  <si>
    <r>
      <t>Vosne-Romanée</t>
    </r>
    <r>
      <rPr>
        <sz val="14"/>
        <color indexed="63"/>
        <rFont val="Arial"/>
        <family val="2"/>
      </rPr>
      <t xml:space="preserve"> Vielles Vignes</t>
    </r>
  </si>
  <si>
    <t>Bourgogne, Côte de Nuits, Vosne-Romanée</t>
  </si>
  <si>
    <t>Vincent Girardin</t>
  </si>
  <si>
    <t>Château La Reyne L'Excellence</t>
  </si>
  <si>
    <t>Cahors</t>
  </si>
  <si>
    <t>Château La Reyne</t>
  </si>
  <si>
    <t>Côt noir (malbec).</t>
  </si>
  <si>
    <r>
      <t>Côte Rôtie</t>
    </r>
    <r>
      <rPr>
        <sz val="14"/>
        <rFont val="Arial"/>
        <family val="2"/>
      </rPr>
      <t xml:space="preserve"> Seigneur de Maugiron</t>
    </r>
  </si>
  <si>
    <t>Côtes du Rhône/Côte Rôtie</t>
  </si>
  <si>
    <t>Delas</t>
  </si>
  <si>
    <t>sys 1011</t>
  </si>
  <si>
    <t>sys 1207</t>
  </si>
  <si>
    <t>sys 0912</t>
  </si>
  <si>
    <t>Over the Hill</t>
  </si>
  <si>
    <t>Kommentar: Svårgissade viner</t>
  </si>
  <si>
    <t>Osborn 24 aug 2018. Leif, Lars, Anders, Osborn, Åke &amp; Juohan Kolte. TEMA: Frankrike, olika distrikt</t>
  </si>
  <si>
    <t>Stark tvåa</t>
  </si>
  <si>
    <t>Carmelo Rodero</t>
  </si>
  <si>
    <t>Dominio de Cair</t>
  </si>
  <si>
    <t>Tierras de Cair Reserva</t>
  </si>
  <si>
    <t>Trus</t>
  </si>
  <si>
    <t>Dominio del Bendito</t>
  </si>
  <si>
    <t>Las Sabias</t>
  </si>
  <si>
    <t>Toro</t>
  </si>
  <si>
    <t>El Titán del Bendito</t>
  </si>
  <si>
    <t>Finca La Emperatriz</t>
  </si>
  <si>
    <t>Parcela No. 1</t>
  </si>
  <si>
    <t>Bosque de Matasnos</t>
  </si>
  <si>
    <t>Martinez Lacuesta</t>
  </si>
  <si>
    <t>Bara de första fyra vinerna fick en placering så de andra sex kom på delad femte plats.</t>
  </si>
  <si>
    <t>Kommentar: Svår provning. Svåra viner och svårt med så många. De två i toppen var smaskens. Provare med dyr smak =&gt; π = 0</t>
  </si>
  <si>
    <t>Trus Reserva</t>
  </si>
  <si>
    <t>Casalareina, La Rioja 28 okt 2018. Leif, Lars, Anders &amp; Osborn. TEMA: Röda Ribera del Duero &amp; Rioja (+lite Toro)</t>
  </si>
  <si>
    <t>(vivinopris)</t>
  </si>
  <si>
    <t>Rodero TSM</t>
  </si>
  <si>
    <t>Rodero Reserva</t>
  </si>
  <si>
    <t>Rodero Crianza</t>
  </si>
  <si>
    <t>75% Tinta del Paìs (Tempranillo), 15% Merlot, 10% Cabernet Sauvignon</t>
  </si>
  <si>
    <t>100% Tinto Fino (Tempranillo)</t>
  </si>
  <si>
    <t>100% Tinta de Toro (Tempranillo)</t>
  </si>
  <si>
    <t>90% Tempranillo, 10% Cabernet Sauvignon</t>
  </si>
  <si>
    <t>95% Tempranillo, 5% Merlot</t>
  </si>
  <si>
    <t>Lacuesta Reserva</t>
  </si>
  <si>
    <t>Matasnos Edicion Limitada</t>
  </si>
  <si>
    <t>85% Tempranillo, 10% Graciano och 5% Mazuelo</t>
  </si>
  <si>
    <t>Enigma</t>
  </si>
  <si>
    <t>Languedoc</t>
  </si>
  <si>
    <t>Domaine de Mayrac</t>
  </si>
  <si>
    <t>100% Syrah</t>
  </si>
  <si>
    <t>Superbt</t>
  </si>
  <si>
    <t>Coste di Moro</t>
  </si>
  <si>
    <t>Abruzzi</t>
  </si>
  <si>
    <t>Vinicola Orsogna</t>
  </si>
  <si>
    <t>100% Montepulciano</t>
  </si>
  <si>
    <t>Valdibella</t>
  </si>
  <si>
    <t>100%  Nero d'Avola</t>
  </si>
  <si>
    <t>Respiro</t>
  </si>
  <si>
    <t>Sicilien</t>
  </si>
  <si>
    <t>DVH Mondeuse Noire</t>
  </si>
  <si>
    <t>100% Mondeuse</t>
  </si>
  <si>
    <t>Domaine Vens-le-Haut</t>
  </si>
  <si>
    <t>Nja, så där</t>
  </si>
  <si>
    <t>Kommentar: En spännande provning med goda naturviner</t>
  </si>
  <si>
    <t>π = 0 innebär att vi rankade vinerna i prisordningen "dyrast är bäst".</t>
  </si>
  <si>
    <t>Leif 1 feb 2019. Leif, Lars, Osborn, Åke &amp; Anders. TEMA: Italien</t>
  </si>
  <si>
    <t>Cannubi</t>
  </si>
  <si>
    <t>Vrucara Nero d'Avola</t>
  </si>
  <si>
    <t>Feudo Montoni</t>
  </si>
  <si>
    <t>Nero d'Avola</t>
  </si>
  <si>
    <t>Domenico Fraccarolo</t>
  </si>
  <si>
    <t>Corvina, Rondinella,..</t>
  </si>
  <si>
    <t>Brunello di Montalcino, Pianrosso</t>
  </si>
  <si>
    <t>Montalcino</t>
  </si>
  <si>
    <t>Ciacci Piccolomini d'Aragon</t>
  </si>
  <si>
    <t>Delade meningar, en del #1</t>
  </si>
  <si>
    <t>Kommentar: Klurig provning med väldigt olika åsikter</t>
  </si>
  <si>
    <t>Åke 30 nov 2018. Leif, Lars, Osborn &amp; Åke. TEMA: Naturviner, endruveviner</t>
  </si>
  <si>
    <t>Korkskada /Osborn &amp; Leif</t>
  </si>
  <si>
    <t>Anders 29 mar 2019. Leif, Lars, Osborn, Åke &amp; Anders. TEMA: Skåprensing - gamla godingar</t>
  </si>
  <si>
    <t>Haston Hochar</t>
  </si>
  <si>
    <t>Château Musar</t>
  </si>
  <si>
    <t>Bekaadalen</t>
  </si>
  <si>
    <t>Château Chasse-Spleen</t>
  </si>
  <si>
    <r>
      <t>Moulis-en-M</t>
    </r>
    <r>
      <rPr>
        <sz val="14"/>
        <rFont val="Calibri"/>
        <family val="2"/>
      </rPr>
      <t>é</t>
    </r>
    <r>
      <rPr>
        <sz val="14"/>
        <rFont val="Arial"/>
        <family val="2"/>
      </rPr>
      <t>doc, Bordeaux</t>
    </r>
  </si>
  <si>
    <t>Ch Chasse-Spleen</t>
  </si>
  <si>
    <r>
      <t>73% C</t>
    </r>
    <r>
      <rPr>
        <sz val="14"/>
        <color rgb="FF333333"/>
        <rFont val="Arial"/>
        <family val="2"/>
      </rPr>
      <t>abernet sauvignon</t>
    </r>
    <r>
      <rPr>
        <sz val="14"/>
        <color rgb="FF2E3233"/>
        <rFont val="Arial"/>
        <family val="2"/>
      </rPr>
      <t>, 20% M</t>
    </r>
    <r>
      <rPr>
        <sz val="14"/>
        <color rgb="FF333333"/>
        <rFont val="Arial"/>
        <family val="2"/>
      </rPr>
      <t>erlot</t>
    </r>
    <r>
      <rPr>
        <sz val="14"/>
        <color rgb="FF2E3233"/>
        <rFont val="Arial"/>
        <family val="2"/>
      </rPr>
      <t>, 7% P</t>
    </r>
    <r>
      <rPr>
        <sz val="14"/>
        <color rgb="FF333333"/>
        <rFont val="Arial"/>
        <family val="2"/>
      </rPr>
      <t>etit verdot</t>
    </r>
  </si>
  <si>
    <t>Côte-Rôtie Brune et Blonde</t>
  </si>
  <si>
    <t>Syrah 96%, Viognier 4%</t>
  </si>
  <si>
    <t>Guigal</t>
  </si>
  <si>
    <t>Côte-Rôtie, Rhône</t>
  </si>
  <si>
    <t>Hermitage Les Bessards</t>
  </si>
  <si>
    <t>Hermitage, Rhône</t>
  </si>
  <si>
    <t>Delas Frères</t>
  </si>
  <si>
    <t>Tenerife</t>
  </si>
  <si>
    <t>Vinupplevelser 2018</t>
  </si>
  <si>
    <t>Systembolaget 2019</t>
  </si>
  <si>
    <t>Vinupplevelser 207</t>
  </si>
  <si>
    <t>Tierras de Cair</t>
  </si>
  <si>
    <t>Kommentar: Permuteraren permuterade lite utanför processen så det blev lite extra rörigt/roligt.</t>
  </si>
  <si>
    <r>
      <rPr>
        <b/>
        <sz val="14"/>
        <rFont val="Arial"/>
        <family val="2"/>
      </rPr>
      <t>La Rioja Alta</t>
    </r>
    <r>
      <rPr>
        <sz val="14"/>
        <rFont val="Arial"/>
        <family val="2"/>
      </rPr>
      <t xml:space="preserve"> Gran Reserva 904</t>
    </r>
  </si>
  <si>
    <t>Grenache noir (40%)  Carignan (20%) Syrah (20%) Cabernet sauvignon (20%)</t>
  </si>
  <si>
    <t>Suertes del Marqués</t>
  </si>
  <si>
    <t>El Lance</t>
  </si>
  <si>
    <t>Listan negro och tintilla</t>
  </si>
  <si>
    <t>85% tempranillo samt 15% mazuelo (carignan) och graciano</t>
  </si>
  <si>
    <t>Inga priser =&gt; inget π</t>
  </si>
  <si>
    <t>Prov #</t>
  </si>
  <si>
    <t>Kommentar</t>
  </si>
  <si>
    <t>Lars 14 jun 2019. Leif, Lars, Osborn, Åke &amp; Anders. TEMA: Spanien - olika distrikt</t>
  </si>
  <si>
    <t>Smasken!</t>
  </si>
  <si>
    <t>Nja, kanske för varmt där</t>
  </si>
  <si>
    <t>Kommentar: Den här gången var GSDT klart sist efter alla gamla goda viner. En höjdarprovning!</t>
  </si>
  <si>
    <t>Aldrig fel med en Rioja!</t>
  </si>
  <si>
    <t>Grenache noir 65%, Mourvèdre 15%, Syrah 15%, Cinsault, Clairette et divers 5%</t>
  </si>
  <si>
    <t>Brunier</t>
  </si>
  <si>
    <t>Rhône/Châteauneuf-du-Pape</t>
  </si>
  <si>
    <r>
      <t xml:space="preserve">Domaine du </t>
    </r>
    <r>
      <rPr>
        <b/>
        <sz val="14"/>
        <rFont val="Arial"/>
        <family val="2"/>
      </rPr>
      <t>Vieux Telegraph</t>
    </r>
  </si>
  <si>
    <t>Clos de Vougeot</t>
  </si>
  <si>
    <t>Bourgogne/ Côte de Nuits</t>
  </si>
  <si>
    <r>
      <t>Clos de Vougeot</t>
    </r>
    <r>
      <rPr>
        <sz val="14"/>
        <rFont val="Arial"/>
        <family val="2"/>
      </rPr>
      <t xml:space="preserve"> Grand Cru</t>
    </r>
  </si>
  <si>
    <t>Sys 0906</t>
  </si>
  <si>
    <t>Sys 1106</t>
  </si>
  <si>
    <t>Sys 1204</t>
  </si>
  <si>
    <t>Osborn 23 aug 2019. Leif, Lars, Osborn, Åke &amp; Anders. TEMA: Frankrike - mest Rhône</t>
  </si>
  <si>
    <r>
      <rPr>
        <b/>
        <sz val="14"/>
        <rFont val="Arial"/>
        <family val="2"/>
      </rPr>
      <t>Domaine du Pegau</t>
    </r>
    <r>
      <rPr>
        <sz val="14"/>
        <rFont val="Arial"/>
        <family val="2"/>
      </rPr>
      <t xml:space="preserve"> Cuvée Réservée</t>
    </r>
  </si>
  <si>
    <r>
      <t xml:space="preserve">Hermitage </t>
    </r>
    <r>
      <rPr>
        <b/>
        <sz val="14"/>
        <rFont val="Arial"/>
        <family val="2"/>
      </rPr>
      <t>Marquise de Tourette</t>
    </r>
  </si>
  <si>
    <t>Grenache 85%, Syrah 9%, övrigt 6%</t>
  </si>
  <si>
    <t>Några tyckte först, några sist</t>
  </si>
  <si>
    <t>Sys 2019</t>
  </si>
  <si>
    <t>Kommentar: Godingar. Några var kanske lite för gamla. Några av oss har svårt för gamla fina Bourgogne.</t>
  </si>
  <si>
    <t>Clos de la Roilette</t>
  </si>
  <si>
    <r>
      <t>Saint-Amour</t>
    </r>
    <r>
      <rPr>
        <sz val="14"/>
        <rFont val="Arial"/>
        <family val="2"/>
      </rPr>
      <t xml:space="preserve"> Grandes Mises</t>
    </r>
  </si>
  <si>
    <t>Beaujolais</t>
  </si>
  <si>
    <t>Mommessin</t>
  </si>
  <si>
    <t>100% Gamay</t>
  </si>
  <si>
    <t>Åke 6 dec 2019. Leif, Lars, Osborn, Åke &amp; Anders. TEMA: Gamay</t>
  </si>
  <si>
    <t>Kommentar: Snyft. GSDT finns ej mer. Annars spännande viner.</t>
  </si>
  <si>
    <r>
      <t>Arnot-Roberts</t>
    </r>
    <r>
      <rPr>
        <sz val="14"/>
        <rFont val="Arial"/>
        <family val="2"/>
      </rPr>
      <t xml:space="preserve"> El Dorado Gamay Noir</t>
    </r>
  </si>
  <si>
    <t>Arnot Roberts</t>
  </si>
  <si>
    <t>En värdig vinnare, prisvärd</t>
  </si>
  <si>
    <r>
      <t>Sangre de Toro</t>
    </r>
    <r>
      <rPr>
        <sz val="14"/>
        <rFont val="Arial"/>
        <family val="2"/>
      </rPr>
      <t xml:space="preserve"> Reserva</t>
    </r>
  </si>
  <si>
    <t>Garnacha Tinta, Cariñena och Syrah</t>
  </si>
  <si>
    <t>Finns även på box!</t>
  </si>
  <si>
    <r>
      <t xml:space="preserve">Clos de la Roilette </t>
    </r>
    <r>
      <rPr>
        <sz val="14"/>
        <rFont val="Arial"/>
        <family val="2"/>
      </rPr>
      <t>Fleurie</t>
    </r>
  </si>
  <si>
    <r>
      <t xml:space="preserve">Seven Springs </t>
    </r>
    <r>
      <rPr>
        <sz val="14"/>
        <rFont val="Arial"/>
        <family val="2"/>
      </rPr>
      <t>Gamay</t>
    </r>
  </si>
  <si>
    <t>Oregon</t>
  </si>
  <si>
    <t>Evening Land Vineyards</t>
  </si>
  <si>
    <t>Besvikelse. För ungt?</t>
  </si>
  <si>
    <t>Leif 7 feb 2020. Leif, Lars, Osborn, Åke, Anders &amp; Joel. TEMA: Cabernet Sauvignon</t>
  </si>
  <si>
    <t>Kommentar: Kvällens måtto: Keep on guessing!</t>
  </si>
  <si>
    <t>Gran Coronas Reserva</t>
  </si>
  <si>
    <t>80% Cabernet Sauvignon, 20% Merlot</t>
  </si>
  <si>
    <t>Bolgheri, Toscana</t>
  </si>
  <si>
    <t>Guado De Gemoli</t>
  </si>
  <si>
    <t>Chiappini</t>
  </si>
  <si>
    <t>Ett fynd</t>
  </si>
  <si>
    <t>2 * 55</t>
  </si>
  <si>
    <t>Halvflaskor</t>
  </si>
  <si>
    <t>Bordeaux , Haut-Médoc</t>
  </si>
  <si>
    <t>Chasse-Spleen</t>
  </si>
  <si>
    <t>Borde slå GSDT</t>
  </si>
  <si>
    <t>California, Sonoma</t>
  </si>
  <si>
    <t>85% Cabernet Sauvignon och 15% Tempranillo.</t>
  </si>
  <si>
    <t>50% Cabernet Sauvignon, 42% Merlot, 6% Petit Verdot och 2% Cabernet Franc.</t>
  </si>
  <si>
    <t>100% Cabernet Sauivignon</t>
  </si>
  <si>
    <t>Besvikelse, korkskadad</t>
  </si>
  <si>
    <t>Penfolds St Henri</t>
  </si>
  <si>
    <t>Penfolds RWT bin 798</t>
  </si>
  <si>
    <t>Penfolds bin 28</t>
  </si>
  <si>
    <t>Kommentar: Skumpan i början provades inte utan dracks: De Saint Gall Champagne blanc de blancs extra brut</t>
  </si>
  <si>
    <t>Kvällshöjdare, gott redan nu!</t>
  </si>
  <si>
    <t>Gott men kanske lite väl ungt, skall drickas 2021-2040 enligt de som vet. Stor potential.</t>
  </si>
  <si>
    <t>Anders 22 okt 2021. Leif, Lars, Åke &amp; Anders. Osborn sjuk. TEMA: Återkomst</t>
  </si>
  <si>
    <t>Benanti Serra Della Contessa</t>
  </si>
  <si>
    <t>Etna</t>
  </si>
  <si>
    <t>85 % Nerello Mascalese, 15 % e Nerello Cappuccio</t>
  </si>
  <si>
    <t>Benanti (Vinupp)</t>
  </si>
  <si>
    <t>70 % Corvina/Corvinone, 20 % Rondinella, 10 % Oseleta/Croatina</t>
  </si>
  <si>
    <t>100% Sangiovese</t>
  </si>
  <si>
    <t>årgång</t>
  </si>
  <si>
    <t>Benanti</t>
  </si>
  <si>
    <r>
      <rPr>
        <b/>
        <sz val="14"/>
        <rFont val="Arial"/>
        <family val="2"/>
      </rPr>
      <t>Brunello di Montalcino</t>
    </r>
    <r>
      <rPr>
        <sz val="14"/>
        <rFont val="Arial"/>
        <family val="2"/>
      </rPr>
      <t xml:space="preserve"> Casanova di Neri</t>
    </r>
  </si>
  <si>
    <r>
      <rPr>
        <b/>
        <sz val="14"/>
        <rFont val="Arial"/>
        <family val="2"/>
      </rPr>
      <t>Campo Leòn</t>
    </r>
    <r>
      <rPr>
        <sz val="14"/>
        <rFont val="Arial"/>
        <family val="2"/>
      </rPr>
      <t xml:space="preserve"> Amarone della Valpolicella</t>
    </r>
  </si>
  <si>
    <t>Latium Morini</t>
  </si>
  <si>
    <r>
      <rPr>
        <b/>
        <sz val="14"/>
        <rFont val="Arial"/>
        <family val="2"/>
      </rPr>
      <t>Renzo Marinai Gran Selezione</t>
    </r>
    <r>
      <rPr>
        <sz val="14"/>
        <rFont val="Arial"/>
        <family val="2"/>
      </rPr>
      <t xml:space="preserve"> Chianti Classico</t>
    </r>
  </si>
  <si>
    <t>Renzo Marinai</t>
  </si>
  <si>
    <t>Lars 3 dec 2021. Leif, Lars, Åke, Anders &amp; Osborn. TEMA: Italien</t>
  </si>
  <si>
    <t>Kommentar: Ganska olika viner. Goda.</t>
  </si>
  <si>
    <r>
      <rPr>
        <b/>
        <sz val="14"/>
        <rFont val="Arial"/>
        <family val="2"/>
      </rPr>
      <t>Sangre de Toro</t>
    </r>
    <r>
      <rPr>
        <sz val="14"/>
        <rFont val="Arial"/>
        <family val="2"/>
      </rPr>
      <t xml:space="preserve"> Reserva</t>
    </r>
  </si>
  <si>
    <t>Sicilien kan!</t>
  </si>
  <si>
    <t>Wynns Coonawarra Estate</t>
  </si>
  <si>
    <t>Wynns Michael Shiraz</t>
  </si>
  <si>
    <t>Sys 2014</t>
  </si>
  <si>
    <t>South Australia - Coonawarra</t>
  </si>
  <si>
    <t>Barolo Tebavio</t>
  </si>
  <si>
    <t>Sys 2010</t>
  </si>
  <si>
    <t>Tenuta L'Illuminata</t>
  </si>
  <si>
    <t>Barolo Pio Cesare</t>
  </si>
  <si>
    <t>Meerlust Rubicon</t>
  </si>
  <si>
    <t>Sys 2009</t>
  </si>
  <si>
    <t>Saf</t>
  </si>
  <si>
    <t>70% cabernet sauvignon, 20% merlot och 10% cabernet franc</t>
  </si>
  <si>
    <t>Skruvkork!</t>
  </si>
  <si>
    <t xml:space="preserve">Kommentar: De två från Barolo snarlika, som sig bör. </t>
  </si>
  <si>
    <t>Osborn 25 februari 2022. Leif, Lars, Åke, Anders, Osborn &amp; Johan Kolte. TEMA: 2005</t>
  </si>
  <si>
    <t>Leif 29 april 2022. Leif, Lars, Anders, Osborn &amp; Charlie. TEMA: Toscana</t>
  </si>
  <si>
    <t>Guado de Gemoli</t>
  </si>
  <si>
    <t>Cabernet Sauvignon &amp; Merlot</t>
  </si>
  <si>
    <t>Toscana (Bolgheri)</t>
  </si>
  <si>
    <r>
      <t xml:space="preserve">Renzo Marinai </t>
    </r>
    <r>
      <rPr>
        <sz val="14"/>
        <rFont val="Arial"/>
        <family val="2"/>
      </rPr>
      <t>Chianti Classico</t>
    </r>
  </si>
  <si>
    <t>Caparzo</t>
  </si>
  <si>
    <t>Toscana (Montalcino)</t>
  </si>
  <si>
    <t>Caparzo Rosso di Montalcino</t>
  </si>
  <si>
    <t>Leale</t>
  </si>
  <si>
    <t xml:space="preserve"> - </t>
  </si>
  <si>
    <t>Tetra</t>
  </si>
  <si>
    <t>Kommentar: Tjurblodet i mitten!</t>
  </si>
  <si>
    <t>Åke 10 juni 2022. Leif, Lars, Anders, Osborn &amp; Åke. TEMA: Pinot Noir</t>
  </si>
  <si>
    <t>Savigny-lès-Beaune Les Lavières</t>
  </si>
  <si>
    <t>Bouchard Père &amp; Fils</t>
  </si>
  <si>
    <t>Frankrike</t>
  </si>
  <si>
    <t>Santenay</t>
  </si>
  <si>
    <t>Bourgogne, Côte de Beaune</t>
  </si>
  <si>
    <t>Maison Louis Jadot</t>
  </si>
  <si>
    <t>Schubert Estate</t>
  </si>
  <si>
    <t>Wairarapa</t>
  </si>
  <si>
    <t>Schubert Wines</t>
  </si>
  <si>
    <t>Nya Zeeland</t>
  </si>
  <si>
    <t>Kommentar: Svårt att känna igen Pinot Noir.</t>
  </si>
  <si>
    <t>Felton road</t>
  </si>
  <si>
    <t>Central Otago</t>
  </si>
  <si>
    <t>Felton Road Wines</t>
  </si>
  <si>
    <r>
      <rPr>
        <b/>
        <sz val="14"/>
        <rFont val="Arial"/>
        <family val="2"/>
      </rPr>
      <t>Sangre de Toro</t>
    </r>
    <r>
      <rPr>
        <sz val="14"/>
        <rFont val="Arial"/>
        <family val="2"/>
      </rPr>
      <t xml:space="preserve"> Reserva Orgánico</t>
    </r>
  </si>
  <si>
    <t>Ny etikett, organiskt!</t>
  </si>
  <si>
    <t>Gallo Northern Sonoma</t>
  </si>
  <si>
    <t>Gallo</t>
  </si>
  <si>
    <r>
      <rPr>
        <b/>
        <sz val="14"/>
        <color rgb="FF2D2926"/>
        <rFont val="Arial"/>
        <family val="2"/>
      </rPr>
      <t>Pauillac</t>
    </r>
    <r>
      <rPr>
        <sz val="14"/>
        <color rgb="FF2D2926"/>
        <rFont val="Arial"/>
        <family val="2"/>
      </rPr>
      <t xml:space="preserve"> de Château Latour</t>
    </r>
  </si>
  <si>
    <t>Bordeaux, Haut-Médoc</t>
  </si>
  <si>
    <t>Château Latour</t>
  </si>
  <si>
    <t>74% cabernet sauvignon, 23% merlot och 3% petit verdot</t>
  </si>
  <si>
    <t>Château Belgrave</t>
  </si>
  <si>
    <t>Vins et Vignobles Dourthe</t>
  </si>
  <si>
    <t>Bordeaux, Médoc</t>
  </si>
  <si>
    <t>53% cabernet sauvignon, 40% merlot, 7% petit verdot</t>
  </si>
  <si>
    <t>75% Cabernet Sauvignon, 20% Merlot, 2% Cabernet Franc, 3% Petit Verdot</t>
  </si>
  <si>
    <t>Anders 23 september 2022. Leif, Lars, Anders, Osborn, Åke &amp; Leif Stensson. TEMA: Skåprensning de luxe - Bordeaux &amp; Cabernet Sauvignon</t>
  </si>
  <si>
    <t>Mums</t>
  </si>
  <si>
    <t>Over the top?</t>
  </si>
  <si>
    <t>400*</t>
  </si>
  <si>
    <t xml:space="preserve"> * dagens marknadsvärde avsevärt högre, π - priset utgår från gissat marknadsvärde</t>
  </si>
  <si>
    <t>Kommentar: En lyxprovning med ena pärlan sist.</t>
  </si>
  <si>
    <t>Penfolds Kalimna Bin 28</t>
  </si>
  <si>
    <t>South Eastern</t>
  </si>
  <si>
    <t>Crozes-Hermitage E.Guigal</t>
  </si>
  <si>
    <t>Rhônedalen</t>
  </si>
  <si>
    <t>Ex Post Facto Syrah</t>
  </si>
  <si>
    <t>Yalumba The Octavius Shiraz</t>
  </si>
  <si>
    <t>Shiraz (old)</t>
  </si>
  <si>
    <t>Trea igen!</t>
  </si>
  <si>
    <t>Sys 2015</t>
  </si>
  <si>
    <t>Kommentar: Svår provning.</t>
  </si>
  <si>
    <t>Yalamba</t>
  </si>
  <si>
    <t>E. Guigal</t>
  </si>
  <si>
    <t>Ex Post Facto</t>
  </si>
  <si>
    <t>Lars 28 oktober 2022. Leif, Lars, Anders, Osborn &amp; Jan Selberg. Åke frånvarande. TEMA: Shiraz/Syrah</t>
  </si>
  <si>
    <t xml:space="preserve">Dominio Cair </t>
  </si>
  <si>
    <r>
      <t>Barolo</t>
    </r>
    <r>
      <rPr>
        <sz val="14"/>
        <rFont val="Arial"/>
        <family val="2"/>
      </rPr>
      <t xml:space="preserve"> Dagromis</t>
    </r>
  </si>
  <si>
    <r>
      <t>Brunello di Montalcino</t>
    </r>
    <r>
      <rPr>
        <sz val="14"/>
        <rFont val="Arial"/>
        <family val="2"/>
      </rPr>
      <t xml:space="preserve"> Val di Suga</t>
    </r>
  </si>
  <si>
    <t>Tenimenti Angelini</t>
  </si>
  <si>
    <t>Sangiovese Grosso/Brunello</t>
  </si>
  <si>
    <t>Vinuppleverlser</t>
  </si>
  <si>
    <t>Kommentar: Svårt att hitta temat.</t>
  </si>
  <si>
    <t>Kändes yngre</t>
  </si>
  <si>
    <t>Osborn 27 januari 2023. Leif, Lars, Anders, Osborn &amp; Johan Kolte. Åke frånvarande. TEMA: Skåprensning 2006</t>
  </si>
  <si>
    <t>Kutch</t>
  </si>
  <si>
    <t>2020</t>
  </si>
  <si>
    <t>Sonoma Coast</t>
  </si>
  <si>
    <t>Geheimrat J</t>
  </si>
  <si>
    <t>Rheingau</t>
  </si>
  <si>
    <t>Weingüter Wegeler</t>
  </si>
  <si>
    <t>Tyskland</t>
  </si>
  <si>
    <t>Solosole</t>
  </si>
  <si>
    <t>2021</t>
  </si>
  <si>
    <t>Toscana, Bolgheri</t>
  </si>
  <si>
    <t>Poggio al Tesero</t>
  </si>
  <si>
    <t>Vermentino</t>
  </si>
  <si>
    <t>Martires</t>
  </si>
  <si>
    <t>Finca Allende</t>
  </si>
  <si>
    <t>Viura</t>
  </si>
  <si>
    <t>Loire, Sancerre</t>
  </si>
  <si>
    <t>J M Reverdy</t>
  </si>
  <si>
    <r>
      <t xml:space="preserve">Sancerre </t>
    </r>
    <r>
      <rPr>
        <sz val="14"/>
        <rFont val="Arial"/>
        <family val="2"/>
      </rPr>
      <t>la Villaudière</t>
    </r>
  </si>
  <si>
    <t>Gul-orange, delade meningar</t>
  </si>
  <si>
    <t>Kommentar: Svårt, vi dricker för lite vitt vin. Leif hade bonntur.</t>
  </si>
  <si>
    <t>Leif 24 mars 2023. Leif, Lars, Anders &amp; Osborn. Åke frånvarande. TEMA: Fem vita druvor från fem länder</t>
  </si>
  <si>
    <t>Åke 2 juni 2023. Leif, Lars, Anders, Osborn &amp; Åke. TEMA: Riesling med lite restsötma</t>
  </si>
  <si>
    <t>Nahe</t>
  </si>
  <si>
    <t>Weingut Jakob Schneider</t>
  </si>
  <si>
    <r>
      <rPr>
        <b/>
        <sz val="14"/>
        <rFont val="Arial"/>
        <family val="2"/>
      </rPr>
      <t>Jakob Schneider</t>
    </r>
    <r>
      <rPr>
        <sz val="14"/>
        <rFont val="Arial"/>
        <family val="2"/>
      </rPr>
      <t xml:space="preserve"> Riesling Trocken</t>
    </r>
  </si>
  <si>
    <r>
      <rPr>
        <b/>
        <sz val="14"/>
        <rFont val="Arial"/>
        <family val="2"/>
      </rPr>
      <t>Markus Molitor</t>
    </r>
    <r>
      <rPr>
        <sz val="14"/>
        <rFont val="Arial"/>
        <family val="2"/>
      </rPr>
      <t xml:space="preserve"> Barnkastler Lay Auslese**</t>
    </r>
  </si>
  <si>
    <t>Wiengut Markus Molitor</t>
  </si>
  <si>
    <t>Saurwein</t>
  </si>
  <si>
    <r>
      <t xml:space="preserve">Saurwein </t>
    </r>
    <r>
      <rPr>
        <sz val="14"/>
        <rFont val="Arial"/>
        <family val="2"/>
      </rPr>
      <t>Chi Riesling</t>
    </r>
  </si>
  <si>
    <t>Elgin</t>
  </si>
  <si>
    <t>Sydafrika</t>
  </si>
  <si>
    <t>Kung Fu Girl</t>
  </si>
  <si>
    <t>Charles Smith Wines</t>
  </si>
  <si>
    <r>
      <rPr>
        <b/>
        <sz val="14"/>
        <rFont val="Arial"/>
        <family val="2"/>
      </rPr>
      <t>Nik Weis</t>
    </r>
    <r>
      <rPr>
        <sz val="14"/>
        <rFont val="Arial"/>
        <family val="2"/>
      </rPr>
      <t xml:space="preserve"> Wiltinger Alte Reben</t>
    </r>
  </si>
  <si>
    <t>Weingut Nik Weis -St.Urbanshof</t>
  </si>
  <si>
    <t>Kommentar: Svåra men goda vita viner</t>
  </si>
  <si>
    <t>Anders 1 september 2023. Leif, Lars, Anders, Osborn &amp; Åke. TEMA: Barolo</t>
  </si>
  <si>
    <t>Cascina Rocca</t>
  </si>
  <si>
    <r>
      <rPr>
        <b/>
        <sz val="14"/>
        <rFont val="Arial"/>
        <family val="2"/>
      </rPr>
      <t>Borgogno</t>
    </r>
    <r>
      <rPr>
        <sz val="14"/>
        <rFont val="Arial"/>
        <family val="2"/>
      </rPr>
      <t xml:space="preserve"> Riserva</t>
    </r>
  </si>
  <si>
    <t>Rocche dell'Annunziata</t>
  </si>
  <si>
    <t>Sangre de Toro Reserva Orgánico</t>
  </si>
  <si>
    <t>Franco Molino Cascina Rocca</t>
  </si>
  <si>
    <t>Giacomo Borgogno &amp; Figli</t>
  </si>
  <si>
    <t>Francesco Rinaldi &amp; Figli</t>
  </si>
  <si>
    <t>Alessandro e Gian Natale Fantino</t>
  </si>
  <si>
    <r>
      <rPr>
        <b/>
        <sz val="14"/>
        <color rgb="FF2D2926"/>
        <rFont val="Arial"/>
        <family val="2"/>
      </rPr>
      <t xml:space="preserve">Bussia Cascina Dardi </t>
    </r>
    <r>
      <rPr>
        <sz val="14"/>
        <color rgb="FF2D2926"/>
        <rFont val="Arial"/>
        <family val="2"/>
      </rPr>
      <t>Riserva</t>
    </r>
  </si>
  <si>
    <r>
      <t xml:space="preserve">Kommentar: Fyra jättegoda Barolo, SDT </t>
    </r>
    <r>
      <rPr>
        <sz val="14"/>
        <rFont val="Calibri"/>
        <family val="2"/>
      </rPr>
      <t>≠</t>
    </r>
    <r>
      <rPr>
        <sz val="14"/>
        <rFont val="Arial"/>
        <family val="2"/>
      </rPr>
      <t xml:space="preserve"> GSDT</t>
    </r>
  </si>
  <si>
    <t>Ridge Geyserville</t>
  </si>
  <si>
    <t>76% Zinfandel, 16% Carignane, 6% Petite Sirah och 2% Alicante Bouschet</t>
  </si>
  <si>
    <t>Sangre de Toro Reserva</t>
  </si>
  <si>
    <t>100% Primitivo</t>
  </si>
  <si>
    <t xml:space="preserve">74% Syrah, 10% Grenache, 7% CS, 8% Cinsault och 1 % Viognier </t>
  </si>
  <si>
    <t>Sys 2023</t>
  </si>
  <si>
    <t>87% zinfandel, 9% petite sirah, 2% carignan, 1% syrah och 1% blandade blå druvsorter</t>
  </si>
  <si>
    <t>Gammal vinnare!</t>
  </si>
  <si>
    <t>Gott kärringvin</t>
  </si>
  <si>
    <t>Masseria Altemura</t>
  </si>
  <si>
    <t>Ridge Vineyards</t>
  </si>
  <si>
    <t>Seghesio Family Vineyards</t>
  </si>
  <si>
    <r>
      <t xml:space="preserve">Seghesio </t>
    </r>
    <r>
      <rPr>
        <sz val="14"/>
        <rFont val="Arial"/>
        <family val="2"/>
      </rPr>
      <t>Sonoma Zinfandel</t>
    </r>
  </si>
  <si>
    <r>
      <t xml:space="preserve">Sasseo </t>
    </r>
    <r>
      <rPr>
        <sz val="14"/>
        <rFont val="Arial"/>
        <family val="2"/>
      </rPr>
      <t>Primitivo</t>
    </r>
  </si>
  <si>
    <t>Kommentar: Väldigt svår provning med goda viner.</t>
  </si>
  <si>
    <t>Lars 20 oktober 2023. Leif, Lars, Anders, Osborn &amp; Karl-Axel. Åke frånvarade. TEMA: Zinfandel 2021 &amp; Syrah (Primitivo = Zinfandel)</t>
  </si>
  <si>
    <t>TOCS</t>
  </si>
  <si>
    <t>Terres de Vidalba</t>
  </si>
  <si>
    <t>Grenache 35%, syrah 30%, cabernet sauvignon 30%, merlot 5%</t>
  </si>
  <si>
    <t>A Amarone</t>
  </si>
  <si>
    <t>Amarone della Valpollicella</t>
  </si>
  <si>
    <t>Alpha Zeta</t>
  </si>
  <si>
    <t>70% corvina veronese, 25% rondinella och 5% cabernet sauvignon</t>
  </si>
  <si>
    <t>Renato Ratti</t>
  </si>
  <si>
    <t>Seghesio Venom</t>
  </si>
  <si>
    <t>Usa</t>
  </si>
  <si>
    <t>Kalifornien/ Alexander Valley</t>
  </si>
  <si>
    <r>
      <t>Barolo Rocche</t>
    </r>
    <r>
      <rPr>
        <sz val="14"/>
        <rFont val="Arial"/>
        <family val="2"/>
      </rPr>
      <t xml:space="preserve"> Renato Ratti</t>
    </r>
  </si>
  <si>
    <t>Osborn 1 december 2023. Leif, Lars, Anders, Osborn &amp; Johan Kolte. Åke frånvarade. TEMA: 2007</t>
  </si>
  <si>
    <t>Sys 2011</t>
  </si>
  <si>
    <t>Damiliano</t>
  </si>
  <si>
    <t>Damiliano Barolo DOCG Brunate</t>
  </si>
  <si>
    <t>En skönhet. Gammal?</t>
  </si>
  <si>
    <t>Monterustico</t>
  </si>
  <si>
    <t>Monterustico Dogliani</t>
  </si>
  <si>
    <t>Piemonte/Dogliani</t>
  </si>
  <si>
    <t>Dolcetto</t>
  </si>
  <si>
    <t>Mycket prisvärd!</t>
  </si>
  <si>
    <t>Borgogno Barbera d'Alba Superiore</t>
  </si>
  <si>
    <t>Piemonte/Langhe</t>
  </si>
  <si>
    <t>Leif 15 mars 2024. Leif, Lars, Anders, Osborn &amp;  Åke. TEMA: Italien/Piemonte</t>
  </si>
  <si>
    <t>Lange Nebbiolo</t>
  </si>
  <si>
    <t xml:space="preserve">Piemonte/Barbera d'Alba </t>
  </si>
  <si>
    <t>Barbera/il vino del popolo</t>
  </si>
  <si>
    <t>Le Caggiole</t>
  </si>
  <si>
    <t>Toscana, Montepulciano</t>
  </si>
  <si>
    <t>Solklar vinnare. God!</t>
  </si>
  <si>
    <t>Poliziano</t>
  </si>
  <si>
    <t>Asinone</t>
  </si>
  <si>
    <t>Maria Stella</t>
  </si>
  <si>
    <t>Viti Nuove</t>
  </si>
  <si>
    <t>Anders 26 april 2024. Leif, Lars, Anders &amp; Osborn. Åke frånvarande. TEMA: Vino Nobile di Montepulcian,  producent Azienda Agricola Poliziano</t>
  </si>
  <si>
    <t>85% sangiovese och 15% colorino, canaiolo samt merlot</t>
  </si>
  <si>
    <t>Åke 7 juni 2024. Lars, Anders, Osborn &amp; Åke. Leif frånvarande. TEMA: 100% Cabernet Sauvignon från olika världsdelar. Mest 2020</t>
  </si>
  <si>
    <t>Franschhoek, Cape of Good Hope</t>
  </si>
  <si>
    <t>Franschhoek Wine of Origin</t>
  </si>
  <si>
    <t>Knights Valley, Kalifornien</t>
  </si>
  <si>
    <t>Beringer Estates</t>
  </si>
  <si>
    <t>Kommentar: Intressant och svår provning med favoriten Cab.</t>
  </si>
  <si>
    <t>Vina Unica</t>
  </si>
  <si>
    <t>Argentina</t>
  </si>
  <si>
    <t>Valle de Uco, Mendoza</t>
  </si>
  <si>
    <t>Finca Ambrosia</t>
  </si>
  <si>
    <t>Clairault</t>
  </si>
  <si>
    <t>Margret River, Wilyabrup, Western Australia</t>
  </si>
  <si>
    <t>Clairault Wines</t>
  </si>
  <si>
    <t>Kanonkop Estate Paul Sauer</t>
  </si>
  <si>
    <t>69% Cabernet Sauvignon, 17% Cabernet Franc, 14% Merlot</t>
  </si>
  <si>
    <t>Napanok Dominus Estate</t>
  </si>
  <si>
    <t>87% Cabernet Sauvignon, 8% Petit Verdot, 5% Cabernet Franc</t>
  </si>
  <si>
    <t>Chateaux Latour</t>
  </si>
  <si>
    <t>Franrike</t>
  </si>
  <si>
    <t>90.5% Cabernet Sauvignon, 9.5% Merlot, 0.5% Petit Verdot</t>
  </si>
  <si>
    <t>60% Garnacha Tinta, 25% Cariñena, 15% Syrah</t>
  </si>
  <si>
    <t>Moss Wood Amy´s</t>
  </si>
  <si>
    <t>Margaret River</t>
  </si>
  <si>
    <t>68% Cabernet sauvignon, 20% Merlot, 7% Malbec, 5% Petit Verdot</t>
  </si>
  <si>
    <t>Sys 2024</t>
  </si>
  <si>
    <t>Sys 1998</t>
  </si>
  <si>
    <t>Överraskning</t>
  </si>
  <si>
    <t>Moss Wood</t>
  </si>
  <si>
    <t>Dominus Estate</t>
  </si>
  <si>
    <t>Kanonkopf Estate</t>
  </si>
  <si>
    <t>Lars 30 augusti 2024. Lars, Anders, Osborn, Leif &amp; Jan Selberg. Åke frånvarande. TEMA: Bordeauxblandningar från olika världsdelar</t>
  </si>
  <si>
    <t xml:space="preserve">Kommentar: Lasse hade letat djupt bland sina godingar för att hitta pärlan Chateau Latour </t>
  </si>
  <si>
    <t>Osborn 18 oktober 2024. Lars, Anders, Osborn, Leif &amp; Åke. TEMA: Sydafrika</t>
  </si>
  <si>
    <t>Keermont Amphitheatre</t>
  </si>
  <si>
    <t>Keermont Vineyards</t>
  </si>
  <si>
    <t>Cabernet Sauvignon, Malbec, Cabernet Franc, Merlot, and Petit Verdot</t>
  </si>
  <si>
    <t>Kumusha Cabernet Sauvignon / Cinsault Blend</t>
  </si>
  <si>
    <t>Slanghoek</t>
  </si>
  <si>
    <t>Kumusha wines</t>
  </si>
  <si>
    <t>Radford Dale Organic Freedom</t>
  </si>
  <si>
    <t>Radford Dale</t>
  </si>
  <si>
    <r>
      <t>Cabernet Sauvignon</t>
    </r>
    <r>
      <rPr>
        <sz val="14"/>
        <color rgb="FF2F2F2F"/>
        <rFont val="Arial"/>
        <family val="2"/>
      </rPr>
      <t>, </t>
    </r>
    <r>
      <rPr>
        <sz val="14"/>
        <color rgb="FF1E1E1E"/>
        <rFont val="Arial"/>
        <family val="2"/>
      </rPr>
      <t>Cinsault</t>
    </r>
  </si>
  <si>
    <t>Sys 2016</t>
  </si>
  <si>
    <t>2024 Cape Wine Experrience</t>
  </si>
  <si>
    <t>π = 1 innebär i medel en placering från prisordning.</t>
  </si>
  <si>
    <t>…</t>
  </si>
  <si>
    <t>Sugrue</t>
  </si>
  <si>
    <t>UK</t>
  </si>
  <si>
    <t>Leif 17 januari 2025. Lars, Anders, Osborn, Leif &amp; Karl-Axel. Åke frånvarande TEMA: Vita bubbel</t>
  </si>
  <si>
    <t>Blanc de blancs</t>
  </si>
  <si>
    <t>Sugrue Pierre</t>
  </si>
  <si>
    <t>Blanc de blancs, Chardonnay</t>
  </si>
  <si>
    <t>Kommentar: Alla vinerna klassas som torra. Vi häll inte med om det.</t>
  </si>
  <si>
    <t>Chales Heidsieck</t>
  </si>
  <si>
    <t>Cava Aurélia</t>
  </si>
  <si>
    <t>Castell d'Age</t>
  </si>
  <si>
    <t>40% xarel-lo, 40% macabeu, 10% parellada och 10% chardonnay</t>
  </si>
  <si>
    <t>P.Lex</t>
  </si>
  <si>
    <t>Glera</t>
  </si>
  <si>
    <t>Icon Wines</t>
  </si>
  <si>
    <t>Venetien, Prosecco</t>
  </si>
  <si>
    <t>Sverige</t>
  </si>
  <si>
    <t>Skepparps Xplotion</t>
  </si>
  <si>
    <t>Solaris</t>
  </si>
  <si>
    <t>Skepparps vingård</t>
  </si>
  <si>
    <t>Kivik</t>
  </si>
  <si>
    <t>Grattamacco</t>
  </si>
  <si>
    <t>Anders 22 mars 2025. Lars, Anders, Osborn, Leif &amp; Åke. TEMA: Bolgheri</t>
  </si>
  <si>
    <t>Cont'Ugo</t>
  </si>
  <si>
    <t>Il Seggio</t>
  </si>
  <si>
    <t>Gaja Ca'Marcanda</t>
  </si>
  <si>
    <t>ColleMassari</t>
  </si>
  <si>
    <t>65% cabernet sauvignon, 20% merlot, 15% sangiovese</t>
  </si>
  <si>
    <t>Kommentar: Nr 1 och 2 var i en klass för sig!</t>
  </si>
  <si>
    <t>Marchesi Antinori</t>
  </si>
  <si>
    <t>100% Merlot</t>
  </si>
  <si>
    <t>Poggio al Tesoro</t>
  </si>
  <si>
    <t>50% merlot, 20% cabernet sauvignon, 20% cabernet franc och 10% petit verdot.</t>
  </si>
  <si>
    <t>Merlot, Cabernet Sauvignon, Cabernet Franc, Pettit Verdot</t>
  </si>
  <si>
    <t>Château Peymartin</t>
  </si>
  <si>
    <t>Ch. Gloria - andravin</t>
  </si>
  <si>
    <t>65% Cabernet Sauvignon, 25% Merlot, 5% Petit Verdot</t>
  </si>
  <si>
    <t>Barolo Gattera</t>
  </si>
  <si>
    <t>Sys 2020</t>
  </si>
  <si>
    <t>Sys 2025</t>
  </si>
  <si>
    <t>Vinupp 2018</t>
  </si>
  <si>
    <t>Osborn 16 maj 2025. Lars, Anders, Osborn, Leif &amp; Åke. TEMA: Skåprensning</t>
  </si>
  <si>
    <t>Alessandro Veglio</t>
  </si>
  <si>
    <t>Kanonkop Estate</t>
  </si>
  <si>
    <t>Raats Dolomite</t>
  </si>
  <si>
    <t>100 % Cabernet Franc</t>
  </si>
  <si>
    <t xml:space="preserve">Chiappini Liena </t>
  </si>
  <si>
    <t>Gran Enemigo Gualtallary</t>
  </si>
  <si>
    <t>Snowden Melchior Kemper</t>
  </si>
  <si>
    <t>Vinupp 2021</t>
  </si>
  <si>
    <t>Kommentar: Godingar</t>
  </si>
  <si>
    <t>Lars 5 sep 2025. Lars, Anders, Osborn, Leif &amp; Åke. Anders S sjuk TEMA: Cabernet Franc</t>
  </si>
  <si>
    <t>Azienda Agricola Chiappini</t>
  </si>
  <si>
    <t>Snowden Vineyards</t>
  </si>
  <si>
    <t>Puerto Ancona</t>
  </si>
  <si>
    <t>Raats Family Wines</t>
  </si>
  <si>
    <t>El Esteco</t>
  </si>
  <si>
    <t>Camino</t>
  </si>
  <si>
    <t>2023</t>
  </si>
  <si>
    <t>2019</t>
  </si>
  <si>
    <t>Cuyo Mendoza</t>
  </si>
  <si>
    <t>Xolo Winery</t>
  </si>
  <si>
    <t>100 % Malbec</t>
  </si>
  <si>
    <t>Zolo Black</t>
  </si>
  <si>
    <t>Cafayate Valley</t>
  </si>
  <si>
    <t>Calchaquis</t>
  </si>
  <si>
    <t>Altos Las Hormigas</t>
  </si>
  <si>
    <t>Vallle de Uco Mendoza</t>
  </si>
  <si>
    <t>Malbec Reserve</t>
  </si>
  <si>
    <t>2022</t>
  </si>
  <si>
    <t>Chile</t>
  </si>
  <si>
    <t>Colchagua Valle</t>
  </si>
  <si>
    <t>El Espino Providencia</t>
  </si>
  <si>
    <t>87 % Malbec, 13 % Cabernet Sauvignon</t>
  </si>
  <si>
    <t>Åke 28 nov 2025. Lars, Anders, Osborn, Leif &amp; Åke. TEMA: Malbec</t>
  </si>
  <si>
    <t>Klar vinnare</t>
  </si>
  <si>
    <t>Kommentar: Malbec har vi inte provat mycket, det här var lyckat!</t>
  </si>
  <si>
    <t>Leif 16 jan 2026. Lars, Anders, Osborn, Leif &amp; Åke. TEMA: Riesling</t>
  </si>
  <si>
    <t>tbd</t>
  </si>
  <si>
    <t>Kommentar: Riesling smakar friskt.</t>
  </si>
  <si>
    <r>
      <t xml:space="preserve">Dellschen </t>
    </r>
    <r>
      <rPr>
        <sz val="14"/>
        <rFont val="Arial"/>
        <family val="2"/>
      </rPr>
      <t>Riesling GG</t>
    </r>
  </si>
  <si>
    <t>Sys 2026</t>
  </si>
  <si>
    <t>Weingut Dönnhoff</t>
  </si>
  <si>
    <r>
      <t>Schlossberg</t>
    </r>
    <r>
      <rPr>
        <sz val="14"/>
        <rFont val="Arial"/>
        <family val="2"/>
      </rPr>
      <t xml:space="preserve"> Riesling</t>
    </r>
  </si>
  <si>
    <t>Alsace Grand Cru</t>
  </si>
  <si>
    <t>André Blanck</t>
  </si>
  <si>
    <t>Leitz Magic Mountain</t>
  </si>
  <si>
    <t>2024</t>
  </si>
  <si>
    <t>Weingut Leitz</t>
  </si>
  <si>
    <t>Charles Smith wines</t>
  </si>
  <si>
    <t>Österrike</t>
  </si>
  <si>
    <t>Solklar vinnare</t>
  </si>
  <si>
    <t>Söt</t>
  </si>
  <si>
    <t>Weingut Styeninger</t>
  </si>
  <si>
    <r>
      <t>Steinger</t>
    </r>
    <r>
      <rPr>
        <sz val="14"/>
        <rFont val="Arial"/>
        <family val="2"/>
      </rPr>
      <t xml:space="preserve"> Steinhaus Riesling</t>
    </r>
  </si>
  <si>
    <t>Stark tvåa, prisvärd</t>
  </si>
  <si>
    <t>Anders 20 mar 2026. Lars, Anders, Osborn, Leif &amp; Åke. TEMA: Pinot Noir från Australien. Inget tjurblod</t>
  </si>
  <si>
    <r>
      <t xml:space="preserve">Bass Philip </t>
    </r>
    <r>
      <rPr>
        <sz val="14"/>
        <rFont val="Arial"/>
        <family val="2"/>
      </rPr>
      <t>Premium Pinot Noir</t>
    </r>
  </si>
  <si>
    <t>Victoria, Gippsland</t>
  </si>
  <si>
    <t>Bass Philip Wines</t>
  </si>
  <si>
    <t>Pressing Matters</t>
  </si>
  <si>
    <r>
      <t>Derwent Calcaire</t>
    </r>
    <r>
      <rPr>
        <sz val="14"/>
        <rFont val="Arial"/>
        <family val="2"/>
      </rPr>
      <t xml:space="preserve"> Pinot Noir</t>
    </r>
  </si>
  <si>
    <t>Tasmanien 2025</t>
  </si>
  <si>
    <t>Derwent Estate Wines</t>
  </si>
  <si>
    <r>
      <t>Pressing Matters</t>
    </r>
    <r>
      <rPr>
        <sz val="14"/>
        <rFont val="Arial"/>
        <family val="2"/>
      </rPr>
      <t xml:space="preserve"> Pinot Noir</t>
    </r>
  </si>
  <si>
    <t>Tolpuddel Vineyard</t>
  </si>
  <si>
    <r>
      <t>Tolpuddle</t>
    </r>
    <r>
      <rPr>
        <sz val="14"/>
        <rFont val="Arial"/>
        <family val="2"/>
      </rPr>
      <t xml:space="preserve"> Pinot Noir</t>
    </r>
  </si>
  <si>
    <r>
      <t>Tamar Ridge</t>
    </r>
    <r>
      <rPr>
        <sz val="14"/>
        <rFont val="Arial"/>
        <family val="2"/>
      </rPr>
      <t xml:space="preserve"> Pinot Noir</t>
    </r>
  </si>
  <si>
    <t>Brown Family Wine Group</t>
  </si>
  <si>
    <t>Kommentar: En höjdarprovning där ettan slog ut fyra andra bra viner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</si>
</sst>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\ &quot;$&quot;"/>
    <numFmt numFmtId="166" formatCode="[$$-409]#,##0.00"/>
    <numFmt numFmtId="167" formatCode="#,##0_ ;[Red]\-#,##0\ "/>
    <numFmt numFmtId="168" formatCode="[$€-2]\ #,##0;[Red]\-[$€-2]\ #,##0"/>
    <numFmt numFmtId="169" formatCode="[$-41D]&quot;den &quot;\ d\ mmmm\ yyyy;@"/>
    <numFmt numFmtId="170" formatCode="0.0"/>
  </numFmts>
  <fonts count="42">
    <font>
      <sz val="10"/>
      <name val="Arial"/>
    </font>
    <font>
      <sz val="14"/>
      <name val="Arial"/>
      <family val="2"/>
    </font>
    <font>
      <b/>
      <u/>
      <sz val="14"/>
      <name val="Arial"/>
      <family val="2"/>
    </font>
    <font>
      <u/>
      <sz val="6.5"/>
      <color indexed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4"/>
      <color indexed="63"/>
      <name val="Arial"/>
      <family val="2"/>
    </font>
    <font>
      <sz val="14"/>
      <color indexed="8"/>
      <name val="Arial"/>
      <family val="2"/>
    </font>
    <font>
      <b/>
      <sz val="14"/>
      <color indexed="63"/>
      <name val="Arial"/>
      <family val="2"/>
    </font>
    <font>
      <sz val="14"/>
      <color indexed="59"/>
      <name val="Arial"/>
      <family val="2"/>
    </font>
    <font>
      <sz val="14"/>
      <color rgb="FF222222"/>
      <name val="Arial"/>
      <family val="2"/>
    </font>
    <font>
      <b/>
      <sz val="14"/>
      <color rgb="FF222222"/>
      <name val="Arial"/>
      <family val="2"/>
    </font>
    <font>
      <u/>
      <sz val="14"/>
      <color indexed="12"/>
      <name val="Arial"/>
      <family val="2"/>
    </font>
    <font>
      <sz val="14"/>
      <color rgb="FF333333"/>
      <name val="Arial"/>
      <family val="2"/>
    </font>
    <font>
      <b/>
      <i/>
      <sz val="14"/>
      <name val="Arial"/>
      <family val="2"/>
    </font>
    <font>
      <b/>
      <sz val="14"/>
      <color rgb="FF333333"/>
      <name val="Arial"/>
      <family val="2"/>
    </font>
    <font>
      <sz val="14"/>
      <color rgb="FF54545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sz val="14"/>
      <color rgb="FF000000"/>
      <name val="Arial"/>
      <family val="2"/>
    </font>
    <font>
      <sz val="14"/>
      <color rgb="FF111111"/>
      <name val="Arial"/>
      <family val="2"/>
    </font>
    <font>
      <b/>
      <sz val="14"/>
      <name val="Calibri"/>
      <family val="2"/>
    </font>
    <font>
      <sz val="14"/>
      <color rgb="FF243338"/>
      <name val="Arial"/>
      <family val="2"/>
    </font>
    <font>
      <sz val="9"/>
      <name val="Arial"/>
      <family val="2"/>
    </font>
    <font>
      <sz val="14"/>
      <name val="Calibri"/>
      <family val="2"/>
    </font>
    <font>
      <sz val="14"/>
      <color rgb="FF2E3233"/>
      <name val="Arial"/>
      <family val="2"/>
    </font>
    <font>
      <sz val="14"/>
      <color rgb="FF1D1D1B"/>
      <name val="Arial"/>
      <family val="2"/>
    </font>
    <font>
      <sz val="11"/>
      <name val="Arial"/>
      <family val="2"/>
    </font>
    <font>
      <sz val="12"/>
      <name val="Segoe UI"/>
      <family val="2"/>
    </font>
    <font>
      <sz val="14"/>
      <color rgb="FF2D2926"/>
      <name val="Arial"/>
      <family val="2"/>
    </font>
    <font>
      <b/>
      <sz val="14"/>
      <color rgb="FF2D2926"/>
      <name val="Arial"/>
      <family val="2"/>
    </font>
    <font>
      <sz val="14"/>
      <color rgb="FF2B2B2B"/>
      <name val="Arial"/>
      <family val="2"/>
    </font>
    <font>
      <sz val="14"/>
      <color theme="1"/>
      <name val="Arial"/>
      <family val="2"/>
    </font>
    <font>
      <sz val="14"/>
      <color rgb="FF2D2926"/>
      <name val="Roboto-Regular"/>
    </font>
    <font>
      <sz val="14"/>
      <color rgb="FF252525"/>
      <name val="Arial"/>
      <family val="2"/>
    </font>
    <font>
      <b/>
      <sz val="14"/>
      <color theme="1"/>
      <name val="Arial"/>
      <family val="2"/>
    </font>
    <font>
      <sz val="14"/>
      <color rgb="FF2F2F2F"/>
      <name val="Arial"/>
      <family val="2"/>
    </font>
    <font>
      <sz val="14"/>
      <color rgb="FF1E1E1E"/>
      <name val="Arial"/>
      <family val="2"/>
    </font>
    <font>
      <sz val="14"/>
      <color rgb="FF1F1F1F"/>
      <name val="Arial"/>
      <family val="2"/>
    </font>
    <font>
      <sz val="14"/>
      <color rgb="FF32393D"/>
      <name val="Arial"/>
      <family val="2"/>
    </font>
    <font>
      <sz val="14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" fontId="1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vertical="top"/>
    </xf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9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1" fontId="1" fillId="0" borderId="0" xfId="0" applyNumberFormat="1" applyFont="1" applyAlignment="1">
      <alignment horizontal="center" vertical="top"/>
    </xf>
    <xf numFmtId="0" fontId="29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3" fontId="14" fillId="0" borderId="0" xfId="0" applyNumberFormat="1" applyFont="1" applyAlignment="1">
      <alignment vertical="top"/>
    </xf>
    <xf numFmtId="3" fontId="14" fillId="0" borderId="0" xfId="0" applyNumberFormat="1" applyFont="1" applyAlignment="1">
      <alignment horizontal="right" vertical="top"/>
    </xf>
    <xf numFmtId="3" fontId="14" fillId="0" borderId="0" xfId="0" applyNumberFormat="1" applyFont="1" applyAlignment="1">
      <alignment horizontal="left" vertical="top"/>
    </xf>
    <xf numFmtId="3" fontId="12" fillId="0" borderId="0" xfId="1" applyNumberFormat="1" applyFont="1" applyAlignment="1" applyProtection="1">
      <alignment vertical="top"/>
    </xf>
    <xf numFmtId="3" fontId="4" fillId="0" borderId="0" xfId="0" applyNumberFormat="1" applyFont="1" applyAlignment="1">
      <alignment vertical="top"/>
    </xf>
    <xf numFmtId="3" fontId="1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7" fontId="1" fillId="0" borderId="0" xfId="0" applyNumberFormat="1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168" fontId="1" fillId="0" borderId="0" xfId="0" applyNumberFormat="1" applyFont="1" applyAlignment="1">
      <alignment vertical="top"/>
    </xf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165" fontId="1" fillId="0" borderId="0" xfId="0" applyNumberFormat="1" applyFont="1" applyAlignment="1">
      <alignment horizontal="left" vertical="top"/>
    </xf>
    <xf numFmtId="166" fontId="1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14" fontId="1" fillId="0" borderId="0" xfId="0" applyNumberFormat="1" applyFont="1" applyAlignment="1">
      <alignment horizontal="left" vertical="top"/>
    </xf>
    <xf numFmtId="0" fontId="28" fillId="0" borderId="0" xfId="0" applyFont="1" applyAlignment="1">
      <alignment vertical="top"/>
    </xf>
    <xf numFmtId="3" fontId="24" fillId="0" borderId="0" xfId="0" applyNumberFormat="1" applyFont="1" applyAlignment="1">
      <alignment vertical="top"/>
    </xf>
    <xf numFmtId="0" fontId="29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169" fontId="1" fillId="0" borderId="0" xfId="0" applyNumberFormat="1" applyFont="1" applyAlignment="1">
      <alignment horizontal="left" vertical="top"/>
    </xf>
    <xf numFmtId="0" fontId="32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5" fillId="0" borderId="0" xfId="0" applyFont="1"/>
    <xf numFmtId="3" fontId="12" fillId="0" borderId="0" xfId="1" applyNumberFormat="1" applyFont="1" applyFill="1" applyAlignment="1" applyProtection="1">
      <alignment vertical="top"/>
    </xf>
    <xf numFmtId="49" fontId="1" fillId="0" borderId="0" xfId="0" applyNumberFormat="1" applyFont="1" applyAlignment="1">
      <alignment horizontal="center" vertical="top"/>
    </xf>
    <xf numFmtId="0" fontId="30" fillId="0" borderId="0" xfId="0" applyFont="1"/>
    <xf numFmtId="0" fontId="33" fillId="0" borderId="0" xfId="0" applyFont="1" applyAlignment="1">
      <alignment vertical="top" wrapText="1"/>
    </xf>
    <xf numFmtId="0" fontId="34" fillId="0" borderId="0" xfId="0" applyFont="1"/>
    <xf numFmtId="49" fontId="14" fillId="0" borderId="0" xfId="0" applyNumberFormat="1" applyFont="1" applyAlignment="1">
      <alignment horizontal="center" vertical="top"/>
    </xf>
    <xf numFmtId="49" fontId="12" fillId="0" borderId="0" xfId="1" applyNumberFormat="1" applyFont="1" applyAlignment="1" applyProtection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31" fillId="0" borderId="0" xfId="0" applyFont="1"/>
    <xf numFmtId="0" fontId="35" fillId="0" borderId="0" xfId="0" applyFont="1" applyAlignment="1">
      <alignment vertical="top"/>
    </xf>
    <xf numFmtId="0" fontId="35" fillId="0" borderId="0" xfId="0" applyFont="1"/>
    <xf numFmtId="14" fontId="1" fillId="0" borderId="0" xfId="0" applyNumberFormat="1" applyFont="1" applyAlignment="1">
      <alignment horizontal="center" vertical="top"/>
    </xf>
    <xf numFmtId="3" fontId="36" fillId="0" borderId="0" xfId="0" applyNumberFormat="1" applyFont="1" applyAlignment="1">
      <alignment vertical="top" wrapText="1"/>
    </xf>
    <xf numFmtId="0" fontId="33" fillId="0" borderId="0" xfId="0" applyFont="1" applyAlignment="1">
      <alignment vertical="top"/>
    </xf>
    <xf numFmtId="0" fontId="37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8" fillId="0" borderId="0" xfId="0" applyFont="1" applyAlignment="1">
      <alignment vertical="top"/>
    </xf>
    <xf numFmtId="0" fontId="36" fillId="0" borderId="0" xfId="0" applyFont="1" applyAlignment="1">
      <alignment vertical="top"/>
    </xf>
    <xf numFmtId="3" fontId="3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/>
    </xf>
    <xf numFmtId="170" fontId="5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39" fillId="0" borderId="0" xfId="0" applyFont="1"/>
    <xf numFmtId="0" fontId="35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/>
    </xf>
    <xf numFmtId="0" fontId="40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41" fillId="0" borderId="0" xfId="0" applyFont="1" applyAlignment="1">
      <alignment horizontal="left" vertical="center" wrapText="1"/>
    </xf>
    <xf numFmtId="15" fontId="1" fillId="0" borderId="0" xfId="0" applyNumberFormat="1" applyFont="1" applyAlignment="1">
      <alignment vertical="top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png"/><Relationship Id="rId11" Type="http://schemas.openxmlformats.org/officeDocument/2006/relationships/image" Target="../media/image11.jp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12701</xdr:colOff>
      <xdr:row>778</xdr:row>
      <xdr:rowOff>215900</xdr:rowOff>
    </xdr:from>
    <xdr:to>
      <xdr:col>16</xdr:col>
      <xdr:colOff>190500</xdr:colOff>
      <xdr:row>786</xdr:row>
      <xdr:rowOff>21169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E2F6006-E385-4989-B0FC-54512959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73701" y="192087500"/>
          <a:ext cx="1397000" cy="1862667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779</xdr:row>
      <xdr:rowOff>0</xdr:rowOff>
    </xdr:from>
    <xdr:to>
      <xdr:col>19</xdr:col>
      <xdr:colOff>161924</xdr:colOff>
      <xdr:row>786</xdr:row>
      <xdr:rowOff>12702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E97F7611-07AF-4D7A-BF9F-2398CA69C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9801" y="192100200"/>
          <a:ext cx="1381125" cy="1841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779</xdr:row>
      <xdr:rowOff>0</xdr:rowOff>
    </xdr:from>
    <xdr:to>
      <xdr:col>22</xdr:col>
      <xdr:colOff>161925</xdr:colOff>
      <xdr:row>786</xdr:row>
      <xdr:rowOff>12702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0255E54-EBB3-4B90-9D6F-28EE1F39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8600" y="192100200"/>
          <a:ext cx="1381125" cy="1841500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779</xdr:row>
      <xdr:rowOff>0</xdr:rowOff>
    </xdr:from>
    <xdr:to>
      <xdr:col>25</xdr:col>
      <xdr:colOff>152403</xdr:colOff>
      <xdr:row>786</xdr:row>
      <xdr:rowOff>2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D2BFFD1-A55B-45DD-A65D-CF7150E3C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47401" y="192100200"/>
          <a:ext cx="1371600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789</xdr:row>
      <xdr:rowOff>0</xdr:rowOff>
    </xdr:from>
    <xdr:to>
      <xdr:col>15</xdr:col>
      <xdr:colOff>561414</xdr:colOff>
      <xdr:row>794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D3C9D2D-23A9-4BAF-A37D-547C0E1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9901" y="194614800"/>
          <a:ext cx="1171010" cy="2057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789</xdr:row>
      <xdr:rowOff>0</xdr:rowOff>
    </xdr:from>
    <xdr:to>
      <xdr:col>19</xdr:col>
      <xdr:colOff>166059</xdr:colOff>
      <xdr:row>794</xdr:row>
      <xdr:rowOff>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2DCDD443-CF26-43A9-9516-5D4D0071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48700" y="194614800"/>
          <a:ext cx="1385261" cy="20574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789</xdr:row>
      <xdr:rowOff>0</xdr:rowOff>
    </xdr:from>
    <xdr:to>
      <xdr:col>22</xdr:col>
      <xdr:colOff>27071</xdr:colOff>
      <xdr:row>792</xdr:row>
      <xdr:rowOff>63500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F23EEEFD-C9A4-4087-873F-1F59DDE7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500" y="194614800"/>
          <a:ext cx="1246271" cy="14351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789</xdr:row>
      <xdr:rowOff>0</xdr:rowOff>
    </xdr:from>
    <xdr:to>
      <xdr:col>24</xdr:col>
      <xdr:colOff>588837</xdr:colOff>
      <xdr:row>794</xdr:row>
      <xdr:rowOff>25398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7D36E32B-08DF-4554-A18D-3015CB7F9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6300" y="194614800"/>
          <a:ext cx="1198437" cy="20828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789</xdr:row>
      <xdr:rowOff>0</xdr:rowOff>
    </xdr:from>
    <xdr:to>
      <xdr:col>28</xdr:col>
      <xdr:colOff>10497</xdr:colOff>
      <xdr:row>792</xdr:row>
      <xdr:rowOff>101600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A8BA5496-2726-4A03-B921-174907EFC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35100" y="194614800"/>
          <a:ext cx="1229696" cy="14732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798</xdr:row>
      <xdr:rowOff>19050</xdr:rowOff>
    </xdr:from>
    <xdr:to>
      <xdr:col>16</xdr:col>
      <xdr:colOff>68229</xdr:colOff>
      <xdr:row>801</xdr:row>
      <xdr:rowOff>251460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B382A94-4114-48D2-95F3-D09F7D3C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8550" y="195357750"/>
          <a:ext cx="1268380" cy="14287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798</xdr:row>
      <xdr:rowOff>19050</xdr:rowOff>
    </xdr:from>
    <xdr:to>
      <xdr:col>19</xdr:col>
      <xdr:colOff>57148</xdr:colOff>
      <xdr:row>801</xdr:row>
      <xdr:rowOff>425930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FB249948-42C2-47BE-9103-563A604C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8300" y="195357750"/>
          <a:ext cx="1276350" cy="160322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797</xdr:row>
      <xdr:rowOff>209550</xdr:rowOff>
    </xdr:from>
    <xdr:to>
      <xdr:col>22</xdr:col>
      <xdr:colOff>34456</xdr:colOff>
      <xdr:row>802</xdr:row>
      <xdr:rowOff>232409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49C06FD4-33CA-4C73-BD67-905F2CFB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7100" y="195319650"/>
          <a:ext cx="1253656" cy="16764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798</xdr:row>
      <xdr:rowOff>0</xdr:rowOff>
    </xdr:from>
    <xdr:to>
      <xdr:col>25</xdr:col>
      <xdr:colOff>74077</xdr:colOff>
      <xdr:row>801</xdr:row>
      <xdr:rowOff>327660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A9E7DCE7-2FEC-437C-963B-E04B5CA23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5900" y="195338700"/>
          <a:ext cx="1293275" cy="1524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798</xdr:row>
      <xdr:rowOff>0</xdr:rowOff>
    </xdr:from>
    <xdr:to>
      <xdr:col>28</xdr:col>
      <xdr:colOff>66393</xdr:colOff>
      <xdr:row>802</xdr:row>
      <xdr:rowOff>403862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80087D90-9141-4344-B2EC-0412E816B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74700" y="195338700"/>
          <a:ext cx="1285592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807</xdr:row>
      <xdr:rowOff>0</xdr:rowOff>
    </xdr:from>
    <xdr:to>
      <xdr:col>15</xdr:col>
      <xdr:colOff>384137</xdr:colOff>
      <xdr:row>811</xdr:row>
      <xdr:rowOff>408549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FE3FC155-8195-4229-BE2D-5BFBB367E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8468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807</xdr:row>
      <xdr:rowOff>0</xdr:rowOff>
    </xdr:from>
    <xdr:to>
      <xdr:col>17</xdr:col>
      <xdr:colOff>384138</xdr:colOff>
      <xdr:row>811</xdr:row>
      <xdr:rowOff>408549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2BF190BB-EC3F-4E77-85F4-00F796C58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660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807</xdr:row>
      <xdr:rowOff>0</xdr:rowOff>
    </xdr:from>
    <xdr:to>
      <xdr:col>19</xdr:col>
      <xdr:colOff>384134</xdr:colOff>
      <xdr:row>811</xdr:row>
      <xdr:rowOff>414645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DD8BBC37-2CF7-4B5F-AE9C-9F9D70E5A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285200" y="198056500"/>
          <a:ext cx="993734" cy="1329043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807</xdr:row>
      <xdr:rowOff>0</xdr:rowOff>
    </xdr:from>
    <xdr:to>
      <xdr:col>21</xdr:col>
      <xdr:colOff>384135</xdr:colOff>
      <xdr:row>811</xdr:row>
      <xdr:rowOff>408549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E7BED643-3822-420F-A8F7-092DD9E2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504400" y="198056500"/>
          <a:ext cx="993734" cy="132294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820</xdr:row>
      <xdr:rowOff>0</xdr:rowOff>
    </xdr:from>
    <xdr:to>
      <xdr:col>16</xdr:col>
      <xdr:colOff>19049</xdr:colOff>
      <xdr:row>827</xdr:row>
      <xdr:rowOff>50801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C58B41C4-2922-4568-9197-C110EBFD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35700" y="201269600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820</xdr:row>
      <xdr:rowOff>0</xdr:rowOff>
    </xdr:from>
    <xdr:to>
      <xdr:col>18</xdr:col>
      <xdr:colOff>607783</xdr:colOff>
      <xdr:row>827</xdr:row>
      <xdr:rowOff>25401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23DA1058-BB87-4D39-A5E3-542F5C996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0" y="201269600"/>
          <a:ext cx="1219200" cy="16256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820</xdr:row>
      <xdr:rowOff>0</xdr:rowOff>
    </xdr:from>
    <xdr:to>
      <xdr:col>21</xdr:col>
      <xdr:colOff>607787</xdr:colOff>
      <xdr:row>827</xdr:row>
      <xdr:rowOff>25401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5C382F9F-48D1-4547-AE4F-E6FADC247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3300" y="201269600"/>
          <a:ext cx="1219200" cy="16256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820</xdr:row>
      <xdr:rowOff>0</xdr:rowOff>
    </xdr:from>
    <xdr:to>
      <xdr:col>25</xdr:col>
      <xdr:colOff>9527</xdr:colOff>
      <xdr:row>827</xdr:row>
      <xdr:rowOff>38101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E7C3BD3A-3E6E-4904-B2A7-EA6F1DB8E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4600" y="201269600"/>
          <a:ext cx="1228725" cy="16383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820</xdr:row>
      <xdr:rowOff>0</xdr:rowOff>
    </xdr:from>
    <xdr:to>
      <xdr:col>28</xdr:col>
      <xdr:colOff>19051</xdr:colOff>
      <xdr:row>827</xdr:row>
      <xdr:rowOff>50801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46A7056F-DEA6-487A-BEA1-EA8D33D88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0900" y="201269600"/>
          <a:ext cx="1238250" cy="1651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12700</xdr:colOff>
      <xdr:row>829</xdr:row>
      <xdr:rowOff>0</xdr:rowOff>
    </xdr:from>
    <xdr:to>
      <xdr:col>15</xdr:col>
      <xdr:colOff>593728</xdr:colOff>
      <xdr:row>835</xdr:row>
      <xdr:rowOff>215899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697C5330-1F2D-4D03-BE43-47C4D9AC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1400" y="2057654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829</xdr:row>
      <xdr:rowOff>0</xdr:rowOff>
    </xdr:from>
    <xdr:to>
      <xdr:col>18</xdr:col>
      <xdr:colOff>581023</xdr:colOff>
      <xdr:row>835</xdr:row>
      <xdr:rowOff>215899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4D573862-3803-49AF-8C86-49CACC3D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0" y="2057654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829</xdr:row>
      <xdr:rowOff>0</xdr:rowOff>
    </xdr:from>
    <xdr:to>
      <xdr:col>21</xdr:col>
      <xdr:colOff>590551</xdr:colOff>
      <xdr:row>835</xdr:row>
      <xdr:rowOff>378459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EAB9EE64-FE6C-48D2-B1A5-4719D571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6300" y="2057654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829</xdr:row>
      <xdr:rowOff>0</xdr:rowOff>
    </xdr:from>
    <xdr:to>
      <xdr:col>24</xdr:col>
      <xdr:colOff>600075</xdr:colOff>
      <xdr:row>836</xdr:row>
      <xdr:rowOff>12701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5D1BCFBB-C545-4FD4-A614-C860BA87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5100" y="205765400"/>
          <a:ext cx="1209675" cy="16129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829</xdr:row>
      <xdr:rowOff>0</xdr:rowOff>
    </xdr:from>
    <xdr:to>
      <xdr:col>27</xdr:col>
      <xdr:colOff>571504</xdr:colOff>
      <xdr:row>835</xdr:row>
      <xdr:rowOff>203199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5051195A-212C-4502-8D82-6C2253CF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900" y="2057654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840</xdr:row>
      <xdr:rowOff>0</xdr:rowOff>
    </xdr:from>
    <xdr:to>
      <xdr:col>15</xdr:col>
      <xdr:colOff>590553</xdr:colOff>
      <xdr:row>846</xdr:row>
      <xdr:rowOff>215902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1B75E3FD-0F69-4064-B0F6-0CB7DFBEC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08700" y="2082800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840</xdr:row>
      <xdr:rowOff>0</xdr:rowOff>
    </xdr:from>
    <xdr:to>
      <xdr:col>18</xdr:col>
      <xdr:colOff>581023</xdr:colOff>
      <xdr:row>846</xdr:row>
      <xdr:rowOff>203202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DCA76649-29AF-486F-98B1-0BEBD212D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00" y="2082800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840</xdr:row>
      <xdr:rowOff>0</xdr:rowOff>
    </xdr:from>
    <xdr:to>
      <xdr:col>21</xdr:col>
      <xdr:colOff>571501</xdr:colOff>
      <xdr:row>846</xdr:row>
      <xdr:rowOff>190502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3E8201AD-FBCC-4C92-99DF-E503C3676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6300" y="2082800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840</xdr:row>
      <xdr:rowOff>25400</xdr:rowOff>
    </xdr:from>
    <xdr:to>
      <xdr:col>27</xdr:col>
      <xdr:colOff>546104</xdr:colOff>
      <xdr:row>846</xdr:row>
      <xdr:rowOff>165102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195B2D9C-B3F5-482A-AB8F-4292A1DA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6600" y="2083054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840</xdr:row>
      <xdr:rowOff>0</xdr:rowOff>
    </xdr:from>
    <xdr:to>
      <xdr:col>24</xdr:col>
      <xdr:colOff>571500</xdr:colOff>
      <xdr:row>846</xdr:row>
      <xdr:rowOff>190502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640F7486-A6F0-40D5-928B-9D554F6CA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5100" y="2082800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849</xdr:row>
      <xdr:rowOff>0</xdr:rowOff>
    </xdr:from>
    <xdr:to>
      <xdr:col>15</xdr:col>
      <xdr:colOff>584203</xdr:colOff>
      <xdr:row>856</xdr:row>
      <xdr:rowOff>1059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E66D0069-AC7B-4E8D-9D4E-189248BD8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07911700"/>
          <a:ext cx="1193800" cy="15917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849</xdr:row>
      <xdr:rowOff>0</xdr:rowOff>
    </xdr:from>
    <xdr:to>
      <xdr:col>18</xdr:col>
      <xdr:colOff>581023</xdr:colOff>
      <xdr:row>855</xdr:row>
      <xdr:rowOff>215900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5C0F75F1-B7EC-4233-AF2B-58D386E7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8800" y="210350100"/>
          <a:ext cx="1190625" cy="15875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849</xdr:row>
      <xdr:rowOff>0</xdr:rowOff>
    </xdr:from>
    <xdr:to>
      <xdr:col>21</xdr:col>
      <xdr:colOff>590551</xdr:colOff>
      <xdr:row>856</xdr:row>
      <xdr:rowOff>2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34CBCAA9-6BBD-414D-BB70-E78468D7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07600" y="210350100"/>
          <a:ext cx="1200150" cy="160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849</xdr:row>
      <xdr:rowOff>0</xdr:rowOff>
    </xdr:from>
    <xdr:to>
      <xdr:col>24</xdr:col>
      <xdr:colOff>571500</xdr:colOff>
      <xdr:row>855</xdr:row>
      <xdr:rowOff>203200</xdr:rowOff>
    </xdr:to>
    <xdr:pic>
      <xdr:nvPicPr>
        <xdr:cNvPr id="42" name="Bildobjekt 41">
          <a:extLst>
            <a:ext uri="{FF2B5EF4-FFF2-40B4-BE49-F238E27FC236}">
              <a16:creationId xmlns:a16="http://schemas.microsoft.com/office/drawing/2014/main" id="{9D0703EA-54AC-4F76-9A40-50E13F85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00" y="21035010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849</xdr:row>
      <xdr:rowOff>0</xdr:rowOff>
    </xdr:from>
    <xdr:to>
      <xdr:col>27</xdr:col>
      <xdr:colOff>596904</xdr:colOff>
      <xdr:row>856</xdr:row>
      <xdr:rowOff>8469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32EAD0F9-E544-4A1D-921C-7958FAE77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5200" y="210350100"/>
          <a:ext cx="1206500" cy="160866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860</xdr:row>
      <xdr:rowOff>0</xdr:rowOff>
    </xdr:from>
    <xdr:to>
      <xdr:col>15</xdr:col>
      <xdr:colOff>279403</xdr:colOff>
      <xdr:row>866</xdr:row>
      <xdr:rowOff>187547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B692E627-4FE1-4C88-B063-33E8DFE0A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10654900"/>
          <a:ext cx="889000" cy="22449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860</xdr:row>
      <xdr:rowOff>12700</xdr:rowOff>
    </xdr:from>
    <xdr:to>
      <xdr:col>24</xdr:col>
      <xdr:colOff>454355</xdr:colOff>
      <xdr:row>866</xdr:row>
      <xdr:rowOff>190498</xdr:rowOff>
    </xdr:to>
    <xdr:pic>
      <xdr:nvPicPr>
        <xdr:cNvPr id="45" name="Bildobjekt 44">
          <a:extLst>
            <a:ext uri="{FF2B5EF4-FFF2-40B4-BE49-F238E27FC236}">
              <a16:creationId xmlns:a16="http://schemas.microsoft.com/office/drawing/2014/main" id="{BBCD9D17-A5E4-43B8-8D39-94AA6A483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9200" y="210667600"/>
          <a:ext cx="1063955" cy="223520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860</xdr:row>
      <xdr:rowOff>0</xdr:rowOff>
    </xdr:from>
    <xdr:to>
      <xdr:col>21</xdr:col>
      <xdr:colOff>336094</xdr:colOff>
      <xdr:row>866</xdr:row>
      <xdr:rowOff>215898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EFCCFDE9-37BC-4EAA-8D13-598F6EFA0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4900" y="210654900"/>
          <a:ext cx="945693" cy="2273300"/>
        </a:xfrm>
        <a:prstGeom prst="rect">
          <a:avLst/>
        </a:prstGeom>
      </xdr:spPr>
    </xdr:pic>
    <xdr:clientData/>
  </xdr:twoCellAnchor>
  <xdr:twoCellAnchor editAs="oneCell">
    <xdr:from>
      <xdr:col>17</xdr:col>
      <xdr:colOff>12700</xdr:colOff>
      <xdr:row>860</xdr:row>
      <xdr:rowOff>12700</xdr:rowOff>
    </xdr:from>
    <xdr:to>
      <xdr:col>18</xdr:col>
      <xdr:colOff>303325</xdr:colOff>
      <xdr:row>867</xdr:row>
      <xdr:rowOff>2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0A8D6641-5CEE-4B38-902B-2EF811AFE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4300" y="210667600"/>
          <a:ext cx="900227" cy="22733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860</xdr:row>
      <xdr:rowOff>0</xdr:rowOff>
    </xdr:from>
    <xdr:to>
      <xdr:col>27</xdr:col>
      <xdr:colOff>240390</xdr:colOff>
      <xdr:row>866</xdr:row>
      <xdr:rowOff>203198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AE031A24-AF22-4FA4-A3EE-DEDCDC84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0" y="210654900"/>
          <a:ext cx="849986" cy="22606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869</xdr:row>
      <xdr:rowOff>0</xdr:rowOff>
    </xdr:from>
    <xdr:to>
      <xdr:col>15</xdr:col>
      <xdr:colOff>38104</xdr:colOff>
      <xdr:row>876</xdr:row>
      <xdr:rowOff>217713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BB753F92-7650-4524-9924-BC4052B0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13169500"/>
          <a:ext cx="647700" cy="181791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869</xdr:row>
      <xdr:rowOff>0</xdr:rowOff>
    </xdr:from>
    <xdr:to>
      <xdr:col>17</xdr:col>
      <xdr:colOff>623569</xdr:colOff>
      <xdr:row>876</xdr:row>
      <xdr:rowOff>218392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2F4EC7CA-8FAF-407C-8AAB-EAFCE8C77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0" y="213169500"/>
          <a:ext cx="609600" cy="182335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869</xdr:row>
      <xdr:rowOff>0</xdr:rowOff>
    </xdr:from>
    <xdr:to>
      <xdr:col>20</xdr:col>
      <xdr:colOff>596900</xdr:colOff>
      <xdr:row>877</xdr:row>
      <xdr:rowOff>43541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6F64849D-AD88-4CE8-9747-82EA0827F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5300" y="213169500"/>
          <a:ext cx="596900" cy="18723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869</xdr:row>
      <xdr:rowOff>0</xdr:rowOff>
    </xdr:from>
    <xdr:to>
      <xdr:col>24</xdr:col>
      <xdr:colOff>38099</xdr:colOff>
      <xdr:row>877</xdr:row>
      <xdr:rowOff>14513</xdr:rowOff>
    </xdr:to>
    <xdr:pic>
      <xdr:nvPicPr>
        <xdr:cNvPr id="52" name="Bildobjekt 51">
          <a:extLst>
            <a:ext uri="{FF2B5EF4-FFF2-40B4-BE49-F238E27FC236}">
              <a16:creationId xmlns:a16="http://schemas.microsoft.com/office/drawing/2014/main" id="{4F72BC84-C269-4611-A42B-0F49476F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84100" y="213169500"/>
          <a:ext cx="647700" cy="1843314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869</xdr:row>
      <xdr:rowOff>0</xdr:rowOff>
    </xdr:from>
    <xdr:to>
      <xdr:col>27</xdr:col>
      <xdr:colOff>12702</xdr:colOff>
      <xdr:row>877</xdr:row>
      <xdr:rowOff>7255</xdr:rowOff>
    </xdr:to>
    <xdr:pic>
      <xdr:nvPicPr>
        <xdr:cNvPr id="54" name="Bildobjekt 53">
          <a:extLst>
            <a:ext uri="{FF2B5EF4-FFF2-40B4-BE49-F238E27FC236}">
              <a16:creationId xmlns:a16="http://schemas.microsoft.com/office/drawing/2014/main" id="{4035CA08-26B6-419D-B9E0-1B65B220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2900" y="213169500"/>
          <a:ext cx="622300" cy="183605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889</xdr:row>
      <xdr:rowOff>0</xdr:rowOff>
    </xdr:from>
    <xdr:to>
      <xdr:col>14</xdr:col>
      <xdr:colOff>559964</xdr:colOff>
      <xdr:row>894</xdr:row>
      <xdr:rowOff>17460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6FAD06D8-D4D3-48C1-A560-85CC177A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97700" y="217970100"/>
          <a:ext cx="559964" cy="1816100"/>
        </a:xfrm>
        <a:prstGeom prst="rect">
          <a:avLst/>
        </a:prstGeom>
      </xdr:spPr>
    </xdr:pic>
    <xdr:clientData/>
  </xdr:twoCellAnchor>
  <xdr:twoCellAnchor editAs="oneCell">
    <xdr:from>
      <xdr:col>16</xdr:col>
      <xdr:colOff>596900</xdr:colOff>
      <xdr:row>888</xdr:row>
      <xdr:rowOff>190500</xdr:rowOff>
    </xdr:from>
    <xdr:to>
      <xdr:col>17</xdr:col>
      <xdr:colOff>491027</xdr:colOff>
      <xdr:row>894</xdr:row>
      <xdr:rowOff>17460</xdr:rowOff>
    </xdr:to>
    <xdr:pic>
      <xdr:nvPicPr>
        <xdr:cNvPr id="53" name="Bildobjekt 52">
          <a:extLst>
            <a:ext uri="{FF2B5EF4-FFF2-40B4-BE49-F238E27FC236}">
              <a16:creationId xmlns:a16="http://schemas.microsoft.com/office/drawing/2014/main" id="{AF4956C5-846E-4D24-906C-A5D3A8C0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3800" y="217932000"/>
          <a:ext cx="503724" cy="1854200"/>
        </a:xfrm>
        <a:prstGeom prst="rect">
          <a:avLst/>
        </a:prstGeom>
      </xdr:spPr>
    </xdr:pic>
    <xdr:clientData/>
  </xdr:twoCellAnchor>
  <xdr:twoCellAnchor editAs="oneCell">
    <xdr:from>
      <xdr:col>20</xdr:col>
      <xdr:colOff>10301</xdr:colOff>
      <xdr:row>889</xdr:row>
      <xdr:rowOff>10300</xdr:rowOff>
    </xdr:from>
    <xdr:to>
      <xdr:col>20</xdr:col>
      <xdr:colOff>495301</xdr:colOff>
      <xdr:row>894</xdr:row>
      <xdr:rowOff>1699</xdr:rowOff>
    </xdr:to>
    <xdr:pic>
      <xdr:nvPicPr>
        <xdr:cNvPr id="56" name="Bildobjekt 55">
          <a:extLst>
            <a:ext uri="{FF2B5EF4-FFF2-40B4-BE49-F238E27FC236}">
              <a16:creationId xmlns:a16="http://schemas.microsoft.com/office/drawing/2014/main" id="{57DF6885-2FD4-4B61-BE72-79A1FB002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5601" y="217980400"/>
          <a:ext cx="485000" cy="1785274"/>
        </a:xfrm>
        <a:prstGeom prst="rect">
          <a:avLst/>
        </a:prstGeom>
      </xdr:spPr>
    </xdr:pic>
    <xdr:clientData/>
  </xdr:twoCellAnchor>
  <xdr:twoCellAnchor editAs="oneCell">
    <xdr:from>
      <xdr:col>22</xdr:col>
      <xdr:colOff>604800</xdr:colOff>
      <xdr:row>889</xdr:row>
      <xdr:rowOff>7900</xdr:rowOff>
    </xdr:from>
    <xdr:to>
      <xdr:col>23</xdr:col>
      <xdr:colOff>512903</xdr:colOff>
      <xdr:row>894</xdr:row>
      <xdr:rowOff>3174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47064FE5-D9C2-4D2C-B6E1-B5059F97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79300" y="217978000"/>
          <a:ext cx="517703" cy="1795500"/>
        </a:xfrm>
        <a:prstGeom prst="rect">
          <a:avLst/>
        </a:prstGeom>
      </xdr:spPr>
    </xdr:pic>
    <xdr:clientData/>
  </xdr:twoCellAnchor>
  <xdr:twoCellAnchor editAs="oneCell">
    <xdr:from>
      <xdr:col>26</xdr:col>
      <xdr:colOff>5500</xdr:colOff>
      <xdr:row>889</xdr:row>
      <xdr:rowOff>5500</xdr:rowOff>
    </xdr:from>
    <xdr:to>
      <xdr:col>26</xdr:col>
      <xdr:colOff>532884</xdr:colOff>
      <xdr:row>894</xdr:row>
      <xdr:rowOff>3174</xdr:rowOff>
    </xdr:to>
    <xdr:pic>
      <xdr:nvPicPr>
        <xdr:cNvPr id="60" name="Bildobjekt 59">
          <a:extLst>
            <a:ext uri="{FF2B5EF4-FFF2-40B4-BE49-F238E27FC236}">
              <a16:creationId xmlns:a16="http://schemas.microsoft.com/office/drawing/2014/main" id="{C65714BE-00D6-4A4A-B5B9-FC00B9239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18400" y="217975600"/>
          <a:ext cx="527384" cy="1797900"/>
        </a:xfrm>
        <a:prstGeom prst="rect">
          <a:avLst/>
        </a:prstGeom>
      </xdr:spPr>
    </xdr:pic>
    <xdr:clientData/>
  </xdr:twoCellAnchor>
  <xdr:twoCellAnchor editAs="oneCell">
    <xdr:from>
      <xdr:col>13</xdr:col>
      <xdr:colOff>638630</xdr:colOff>
      <xdr:row>897</xdr:row>
      <xdr:rowOff>14515</xdr:rowOff>
    </xdr:from>
    <xdr:to>
      <xdr:col>14</xdr:col>
      <xdr:colOff>595084</xdr:colOff>
      <xdr:row>904</xdr:row>
      <xdr:rowOff>21769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D039FD91-BAB2-4486-866D-ACE4F1D3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3087" y="218701258"/>
          <a:ext cx="602342" cy="1582056"/>
        </a:xfrm>
        <a:prstGeom prst="rect">
          <a:avLst/>
        </a:prstGeom>
      </xdr:spPr>
    </xdr:pic>
    <xdr:clientData/>
  </xdr:twoCellAnchor>
  <xdr:twoCellAnchor editAs="oneCell">
    <xdr:from>
      <xdr:col>16</xdr:col>
      <xdr:colOff>621713</xdr:colOff>
      <xdr:row>896</xdr:row>
      <xdr:rowOff>208058</xdr:rowOff>
    </xdr:from>
    <xdr:to>
      <xdr:col>17</xdr:col>
      <xdr:colOff>590739</xdr:colOff>
      <xdr:row>903</xdr:row>
      <xdr:rowOff>210459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88A06D81-612E-4CE7-AFC8-BBC58AD4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3828" y="218669830"/>
          <a:ext cx="614909" cy="1577199"/>
        </a:xfrm>
        <a:prstGeom prst="rect">
          <a:avLst/>
        </a:prstGeom>
      </xdr:spPr>
    </xdr:pic>
    <xdr:clientData/>
  </xdr:twoCellAnchor>
  <xdr:twoCellAnchor editAs="oneCell">
    <xdr:from>
      <xdr:col>19</xdr:col>
      <xdr:colOff>604801</xdr:colOff>
      <xdr:row>897</xdr:row>
      <xdr:rowOff>16974</xdr:rowOff>
    </xdr:from>
    <xdr:to>
      <xdr:col>20</xdr:col>
      <xdr:colOff>566657</xdr:colOff>
      <xdr:row>904</xdr:row>
      <xdr:rowOff>7256</xdr:rowOff>
    </xdr:to>
    <xdr:pic>
      <xdr:nvPicPr>
        <xdr:cNvPr id="70" name="Bildobjekt 69">
          <a:extLst>
            <a:ext uri="{FF2B5EF4-FFF2-40B4-BE49-F238E27FC236}">
              <a16:creationId xmlns:a16="http://schemas.microsoft.com/office/drawing/2014/main" id="{B4C45298-B00A-4C65-B539-F32A4EA2A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4573" y="218703717"/>
          <a:ext cx="607743" cy="1565084"/>
        </a:xfrm>
        <a:prstGeom prst="rect">
          <a:avLst/>
        </a:prstGeom>
      </xdr:spPr>
    </xdr:pic>
    <xdr:clientData/>
  </xdr:twoCellAnchor>
  <xdr:twoCellAnchor editAs="oneCell">
    <xdr:from>
      <xdr:col>23</xdr:col>
      <xdr:colOff>59</xdr:colOff>
      <xdr:row>897</xdr:row>
      <xdr:rowOff>14573</xdr:rowOff>
    </xdr:from>
    <xdr:to>
      <xdr:col>24</xdr:col>
      <xdr:colOff>76672</xdr:colOff>
      <xdr:row>904</xdr:row>
      <xdr:rowOff>21769</xdr:rowOff>
    </xdr:to>
    <xdr:pic>
      <xdr:nvPicPr>
        <xdr:cNvPr id="72" name="Bildobjekt 71">
          <a:extLst>
            <a:ext uri="{FF2B5EF4-FFF2-40B4-BE49-F238E27FC236}">
              <a16:creationId xmlns:a16="http://schemas.microsoft.com/office/drawing/2014/main" id="{D5EB3FCC-12C9-40F3-BEC6-B064DF1F3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3374" y="218701316"/>
          <a:ext cx="722500" cy="1581998"/>
        </a:xfrm>
        <a:prstGeom prst="rect">
          <a:avLst/>
        </a:prstGeom>
      </xdr:spPr>
    </xdr:pic>
    <xdr:clientData/>
  </xdr:twoCellAnchor>
  <xdr:twoCellAnchor editAs="oneCell">
    <xdr:from>
      <xdr:col>26</xdr:col>
      <xdr:colOff>4917</xdr:colOff>
      <xdr:row>897</xdr:row>
      <xdr:rowOff>19429</xdr:rowOff>
    </xdr:from>
    <xdr:to>
      <xdr:col>27</xdr:col>
      <xdr:colOff>60907</xdr:colOff>
      <xdr:row>903</xdr:row>
      <xdr:rowOff>188685</xdr:rowOff>
    </xdr:to>
    <xdr:pic>
      <xdr:nvPicPr>
        <xdr:cNvPr id="74" name="Bildobjekt 73">
          <a:extLst>
            <a:ext uri="{FF2B5EF4-FFF2-40B4-BE49-F238E27FC236}">
              <a16:creationId xmlns:a16="http://schemas.microsoft.com/office/drawing/2014/main" id="{3AADBCA0-B601-41F0-9F65-A747393B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5889" y="218706172"/>
          <a:ext cx="701873" cy="1519085"/>
        </a:xfrm>
        <a:prstGeom prst="rect">
          <a:avLst/>
        </a:prstGeom>
      </xdr:spPr>
    </xdr:pic>
    <xdr:clientData/>
  </xdr:twoCellAnchor>
  <xdr:twoCellAnchor editAs="oneCell">
    <xdr:from>
      <xdr:col>13</xdr:col>
      <xdr:colOff>631371</xdr:colOff>
      <xdr:row>906</xdr:row>
      <xdr:rowOff>7258</xdr:rowOff>
    </xdr:from>
    <xdr:to>
      <xdr:col>14</xdr:col>
      <xdr:colOff>614502</xdr:colOff>
      <xdr:row>912</xdr:row>
      <xdr:rowOff>43544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9CFCE5F3-E5C9-4502-8123-CF96A62F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5828" y="220718743"/>
          <a:ext cx="629019" cy="1836057"/>
        </a:xfrm>
        <a:prstGeom prst="rect">
          <a:avLst/>
        </a:prstGeom>
      </xdr:spPr>
    </xdr:pic>
    <xdr:clientData/>
  </xdr:twoCellAnchor>
  <xdr:twoCellAnchor editAs="oneCell">
    <xdr:from>
      <xdr:col>17</xdr:col>
      <xdr:colOff>7258</xdr:colOff>
      <xdr:row>906</xdr:row>
      <xdr:rowOff>14515</xdr:rowOff>
    </xdr:from>
    <xdr:to>
      <xdr:col>18</xdr:col>
      <xdr:colOff>26609</xdr:colOff>
      <xdr:row>912</xdr:row>
      <xdr:rowOff>29030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8BE2C637-580A-4B92-AC9E-2382CE22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05258" y="220726000"/>
          <a:ext cx="665238" cy="1814286"/>
        </a:xfrm>
        <a:prstGeom prst="rect">
          <a:avLst/>
        </a:prstGeom>
      </xdr:spPr>
    </xdr:pic>
    <xdr:clientData/>
  </xdr:twoCellAnchor>
  <xdr:twoCellAnchor editAs="oneCell">
    <xdr:from>
      <xdr:col>20</xdr:col>
      <xdr:colOff>7257</xdr:colOff>
      <xdr:row>906</xdr:row>
      <xdr:rowOff>0</xdr:rowOff>
    </xdr:from>
    <xdr:to>
      <xdr:col>21</xdr:col>
      <xdr:colOff>67950</xdr:colOff>
      <xdr:row>912</xdr:row>
      <xdr:rowOff>1</xdr:rowOff>
    </xdr:to>
    <xdr:pic>
      <xdr:nvPicPr>
        <xdr:cNvPr id="59" name="Bildobjekt 58">
          <a:extLst>
            <a:ext uri="{FF2B5EF4-FFF2-40B4-BE49-F238E27FC236}">
              <a16:creationId xmlns:a16="http://schemas.microsoft.com/office/drawing/2014/main" id="{6080094C-36EB-45B6-85F2-A71D7668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42914" y="220711485"/>
          <a:ext cx="706577" cy="1799772"/>
        </a:xfrm>
        <a:prstGeom prst="rect">
          <a:avLst/>
        </a:prstGeom>
      </xdr:spPr>
    </xdr:pic>
    <xdr:clientData/>
  </xdr:twoCellAnchor>
  <xdr:twoCellAnchor editAs="oneCell">
    <xdr:from>
      <xdr:col>23</xdr:col>
      <xdr:colOff>7257</xdr:colOff>
      <xdr:row>905</xdr:row>
      <xdr:rowOff>217714</xdr:rowOff>
    </xdr:from>
    <xdr:to>
      <xdr:col>24</xdr:col>
      <xdr:colOff>29269</xdr:colOff>
      <xdr:row>912</xdr:row>
      <xdr:rowOff>14513</xdr:rowOff>
    </xdr:to>
    <xdr:pic>
      <xdr:nvPicPr>
        <xdr:cNvPr id="62" name="Bildobjekt 61">
          <a:extLst>
            <a:ext uri="{FF2B5EF4-FFF2-40B4-BE49-F238E27FC236}">
              <a16:creationId xmlns:a16="http://schemas.microsoft.com/office/drawing/2014/main" id="{245E1A26-3C21-48EA-B9FB-3F33CEAD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0572" y="220704229"/>
          <a:ext cx="667899" cy="1821543"/>
        </a:xfrm>
        <a:prstGeom prst="rect">
          <a:avLst/>
        </a:prstGeom>
      </xdr:spPr>
    </xdr:pic>
    <xdr:clientData/>
  </xdr:twoCellAnchor>
  <xdr:twoCellAnchor editAs="oneCell">
    <xdr:from>
      <xdr:col>25</xdr:col>
      <xdr:colOff>631374</xdr:colOff>
      <xdr:row>905</xdr:row>
      <xdr:rowOff>217713</xdr:rowOff>
    </xdr:from>
    <xdr:to>
      <xdr:col>27</xdr:col>
      <xdr:colOff>71176</xdr:colOff>
      <xdr:row>911</xdr:row>
      <xdr:rowOff>217714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7CC8777E-FFFE-4C19-8D4F-C33EB541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96459" y="220704228"/>
          <a:ext cx="731574" cy="1799772"/>
        </a:xfrm>
        <a:prstGeom prst="rect">
          <a:avLst/>
        </a:prstGeom>
      </xdr:spPr>
    </xdr:pic>
    <xdr:clientData/>
  </xdr:twoCellAnchor>
  <xdr:twoCellAnchor editAs="oneCell">
    <xdr:from>
      <xdr:col>13</xdr:col>
      <xdr:colOff>634999</xdr:colOff>
      <xdr:row>914</xdr:row>
      <xdr:rowOff>215901</xdr:rowOff>
    </xdr:from>
    <xdr:to>
      <xdr:col>14</xdr:col>
      <xdr:colOff>501648</xdr:colOff>
      <xdr:row>920</xdr:row>
      <xdr:rowOff>207203</xdr:rowOff>
    </xdr:to>
    <xdr:pic>
      <xdr:nvPicPr>
        <xdr:cNvPr id="50" name="Bildobjekt 49">
          <a:extLst>
            <a:ext uri="{FF2B5EF4-FFF2-40B4-BE49-F238E27FC236}">
              <a16:creationId xmlns:a16="http://schemas.microsoft.com/office/drawing/2014/main" id="{81F4459B-3407-FF2D-4DBB-8F624767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39050" y="220141801"/>
          <a:ext cx="520700" cy="154070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915</xdr:row>
      <xdr:rowOff>0</xdr:rowOff>
    </xdr:from>
    <xdr:to>
      <xdr:col>17</xdr:col>
      <xdr:colOff>597223</xdr:colOff>
      <xdr:row>920</xdr:row>
      <xdr:rowOff>190498</xdr:rowOff>
    </xdr:to>
    <xdr:pic>
      <xdr:nvPicPr>
        <xdr:cNvPr id="61" name="Bildobjekt 60">
          <a:extLst>
            <a:ext uri="{FF2B5EF4-FFF2-40B4-BE49-F238E27FC236}">
              <a16:creationId xmlns:a16="http://schemas.microsoft.com/office/drawing/2014/main" id="{7C86DF4A-B206-44C4-12A6-6A5BC248C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0251" y="220148151"/>
          <a:ext cx="597223" cy="151764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915</xdr:row>
      <xdr:rowOff>0</xdr:rowOff>
    </xdr:from>
    <xdr:to>
      <xdr:col>21</xdr:col>
      <xdr:colOff>107586</xdr:colOff>
      <xdr:row>920</xdr:row>
      <xdr:rowOff>190498</xdr:rowOff>
    </xdr:to>
    <xdr:pic>
      <xdr:nvPicPr>
        <xdr:cNvPr id="65" name="Bildobjekt 64">
          <a:extLst>
            <a:ext uri="{FF2B5EF4-FFF2-40B4-BE49-F238E27FC236}">
              <a16:creationId xmlns:a16="http://schemas.microsoft.com/office/drawing/2014/main" id="{754C3C64-3196-D601-6249-C54804DC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2400" y="220148151"/>
          <a:ext cx="761635" cy="15176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915</xdr:row>
      <xdr:rowOff>0</xdr:rowOff>
    </xdr:from>
    <xdr:to>
      <xdr:col>23</xdr:col>
      <xdr:colOff>549463</xdr:colOff>
      <xdr:row>921</xdr:row>
      <xdr:rowOff>1268</xdr:rowOff>
    </xdr:to>
    <xdr:pic>
      <xdr:nvPicPr>
        <xdr:cNvPr id="69" name="Bildobjekt 68">
          <a:extLst>
            <a:ext uri="{FF2B5EF4-FFF2-40B4-BE49-F238E27FC236}">
              <a16:creationId xmlns:a16="http://schemas.microsoft.com/office/drawing/2014/main" id="{FAE1EFF8-1CA6-54B4-2AB4-83BA37ADE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4551" y="220148151"/>
          <a:ext cx="549463" cy="1549399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915</xdr:row>
      <xdr:rowOff>1</xdr:rowOff>
    </xdr:from>
    <xdr:to>
      <xdr:col>26</xdr:col>
      <xdr:colOff>596900</xdr:colOff>
      <xdr:row>921</xdr:row>
      <xdr:rowOff>19097</xdr:rowOff>
    </xdr:to>
    <xdr:pic>
      <xdr:nvPicPr>
        <xdr:cNvPr id="73" name="Bildobjekt 72">
          <a:extLst>
            <a:ext uri="{FF2B5EF4-FFF2-40B4-BE49-F238E27FC236}">
              <a16:creationId xmlns:a16="http://schemas.microsoft.com/office/drawing/2014/main" id="{D040D0CC-724D-9AB4-E719-39DFFE9C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6700" y="220148152"/>
          <a:ext cx="596900" cy="156849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924</xdr:row>
      <xdr:rowOff>1</xdr:rowOff>
    </xdr:from>
    <xdr:to>
      <xdr:col>15</xdr:col>
      <xdr:colOff>3011</xdr:colOff>
      <xdr:row>927</xdr:row>
      <xdr:rowOff>107951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5EED2212-F7E8-AA0B-BC84-04CC6C7E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8100" y="222364301"/>
          <a:ext cx="657060" cy="7747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924</xdr:row>
      <xdr:rowOff>0</xdr:rowOff>
    </xdr:from>
    <xdr:to>
      <xdr:col>18</xdr:col>
      <xdr:colOff>2342</xdr:colOff>
      <xdr:row>927</xdr:row>
      <xdr:rowOff>209550</xdr:rowOff>
    </xdr:to>
    <xdr:pic>
      <xdr:nvPicPr>
        <xdr:cNvPr id="67" name="Bildobjekt 66">
          <a:extLst>
            <a:ext uri="{FF2B5EF4-FFF2-40B4-BE49-F238E27FC236}">
              <a16:creationId xmlns:a16="http://schemas.microsoft.com/office/drawing/2014/main" id="{741B0EF7-79E0-07DB-7CEF-E4825209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45651" y="221189550"/>
          <a:ext cx="659569" cy="895351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924</xdr:row>
      <xdr:rowOff>1</xdr:rowOff>
    </xdr:from>
    <xdr:to>
      <xdr:col>21</xdr:col>
      <xdr:colOff>19967</xdr:colOff>
      <xdr:row>927</xdr:row>
      <xdr:rowOff>114300</xdr:rowOff>
    </xdr:to>
    <xdr:pic>
      <xdr:nvPicPr>
        <xdr:cNvPr id="75" name="Bildobjekt 74">
          <a:extLst>
            <a:ext uri="{FF2B5EF4-FFF2-40B4-BE49-F238E27FC236}">
              <a16:creationId xmlns:a16="http://schemas.microsoft.com/office/drawing/2014/main" id="{B0849B87-293A-4E7E-DD4E-E7FFA48AF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2400" y="222364301"/>
          <a:ext cx="674016" cy="781049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924</xdr:row>
      <xdr:rowOff>0</xdr:rowOff>
    </xdr:from>
    <xdr:to>
      <xdr:col>24</xdr:col>
      <xdr:colOff>14604</xdr:colOff>
      <xdr:row>927</xdr:row>
      <xdr:rowOff>76200</xdr:rowOff>
    </xdr:to>
    <xdr:pic>
      <xdr:nvPicPr>
        <xdr:cNvPr id="77" name="Bildobjekt 76">
          <a:extLst>
            <a:ext uri="{FF2B5EF4-FFF2-40B4-BE49-F238E27FC236}">
              <a16:creationId xmlns:a16="http://schemas.microsoft.com/office/drawing/2014/main" id="{171D6481-A9FA-A118-3C90-21F34C56E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4551" y="222364300"/>
          <a:ext cx="668655" cy="742950"/>
        </a:xfrm>
        <a:prstGeom prst="rect">
          <a:avLst/>
        </a:prstGeom>
      </xdr:spPr>
    </xdr:pic>
    <xdr:clientData/>
  </xdr:twoCellAnchor>
  <xdr:twoCellAnchor editAs="oneCell">
    <xdr:from>
      <xdr:col>26</xdr:col>
      <xdr:colOff>12700</xdr:colOff>
      <xdr:row>924</xdr:row>
      <xdr:rowOff>12701</xdr:rowOff>
    </xdr:from>
    <xdr:to>
      <xdr:col>27</xdr:col>
      <xdr:colOff>7251</xdr:colOff>
      <xdr:row>927</xdr:row>
      <xdr:rowOff>101601</xdr:rowOff>
    </xdr:to>
    <xdr:pic>
      <xdr:nvPicPr>
        <xdr:cNvPr id="79" name="Bildobjekt 78">
          <a:extLst>
            <a:ext uri="{FF2B5EF4-FFF2-40B4-BE49-F238E27FC236}">
              <a16:creationId xmlns:a16="http://schemas.microsoft.com/office/drawing/2014/main" id="{15EFB3A1-9814-32BD-69B2-38F89C23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9400" y="222377001"/>
          <a:ext cx="648600" cy="755650"/>
        </a:xfrm>
        <a:prstGeom prst="rect">
          <a:avLst/>
        </a:prstGeom>
      </xdr:spPr>
    </xdr:pic>
    <xdr:clientData/>
  </xdr:twoCellAnchor>
  <xdr:twoCellAnchor editAs="oneCell">
    <xdr:from>
      <xdr:col>13</xdr:col>
      <xdr:colOff>641349</xdr:colOff>
      <xdr:row>932</xdr:row>
      <xdr:rowOff>219075</xdr:rowOff>
    </xdr:from>
    <xdr:to>
      <xdr:col>14</xdr:col>
      <xdr:colOff>516262</xdr:colOff>
      <xdr:row>937</xdr:row>
      <xdr:rowOff>209550</xdr:rowOff>
    </xdr:to>
    <xdr:pic>
      <xdr:nvPicPr>
        <xdr:cNvPr id="63" name="Bildobjekt 62">
          <a:extLst>
            <a:ext uri="{FF2B5EF4-FFF2-40B4-BE49-F238E27FC236}">
              <a16:creationId xmlns:a16="http://schemas.microsoft.com/office/drawing/2014/main" id="{C3152771-E181-8C6E-CB28-01F5122F6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8099" y="223437451"/>
          <a:ext cx="532141" cy="1790699"/>
        </a:xfrm>
        <a:prstGeom prst="rect">
          <a:avLst/>
        </a:prstGeom>
      </xdr:spPr>
    </xdr:pic>
    <xdr:clientData/>
  </xdr:twoCellAnchor>
  <xdr:twoCellAnchor editAs="oneCell">
    <xdr:from>
      <xdr:col>16</xdr:col>
      <xdr:colOff>638951</xdr:colOff>
      <xdr:row>933</xdr:row>
      <xdr:rowOff>774</xdr:rowOff>
    </xdr:from>
    <xdr:to>
      <xdr:col>17</xdr:col>
      <xdr:colOff>475147</xdr:colOff>
      <xdr:row>937</xdr:row>
      <xdr:rowOff>209550</xdr:rowOff>
    </xdr:to>
    <xdr:pic>
      <xdr:nvPicPr>
        <xdr:cNvPr id="76" name="Bildobjekt 75">
          <a:extLst>
            <a:ext uri="{FF2B5EF4-FFF2-40B4-BE49-F238E27FC236}">
              <a16:creationId xmlns:a16="http://schemas.microsoft.com/office/drawing/2014/main" id="{9DA88977-8C2E-8725-02DC-48749B1E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27377" y="223447750"/>
          <a:ext cx="493418" cy="1780400"/>
        </a:xfrm>
        <a:prstGeom prst="rect">
          <a:avLst/>
        </a:prstGeom>
      </xdr:spPr>
    </xdr:pic>
    <xdr:clientData/>
  </xdr:twoCellAnchor>
  <xdr:twoCellAnchor editAs="oneCell">
    <xdr:from>
      <xdr:col>19</xdr:col>
      <xdr:colOff>649250</xdr:colOff>
      <xdr:row>932</xdr:row>
      <xdr:rowOff>207923</xdr:rowOff>
    </xdr:from>
    <xdr:to>
      <xdr:col>20</xdr:col>
      <xdr:colOff>508964</xdr:colOff>
      <xdr:row>937</xdr:row>
      <xdr:rowOff>230504</xdr:rowOff>
    </xdr:to>
    <xdr:pic>
      <xdr:nvPicPr>
        <xdr:cNvPr id="80" name="Bildobjekt 79">
          <a:extLst>
            <a:ext uri="{FF2B5EF4-FFF2-40B4-BE49-F238E27FC236}">
              <a16:creationId xmlns:a16="http://schemas.microsoft.com/office/drawing/2014/main" id="{AA07A8D5-3DF8-C189-C13B-12F35FD1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09350" y="223426299"/>
          <a:ext cx="516942" cy="1820901"/>
        </a:xfrm>
        <a:prstGeom prst="rect">
          <a:avLst/>
        </a:prstGeom>
      </xdr:spPr>
    </xdr:pic>
    <xdr:clientData/>
  </xdr:twoCellAnchor>
  <xdr:twoCellAnchor editAs="oneCell">
    <xdr:from>
      <xdr:col>22</xdr:col>
      <xdr:colOff>653200</xdr:colOff>
      <xdr:row>932</xdr:row>
      <xdr:rowOff>222986</xdr:rowOff>
    </xdr:from>
    <xdr:to>
      <xdr:col>23</xdr:col>
      <xdr:colOff>519476</xdr:colOff>
      <xdr:row>937</xdr:row>
      <xdr:rowOff>219074</xdr:rowOff>
    </xdr:to>
    <xdr:pic>
      <xdr:nvPicPr>
        <xdr:cNvPr id="82" name="Bildobjekt 81">
          <a:extLst>
            <a:ext uri="{FF2B5EF4-FFF2-40B4-BE49-F238E27FC236}">
              <a16:creationId xmlns:a16="http://schemas.microsoft.com/office/drawing/2014/main" id="{01F7A67A-21B9-B943-C099-9969E44D9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4976" y="223441362"/>
          <a:ext cx="523498" cy="1796313"/>
        </a:xfrm>
        <a:prstGeom prst="rect">
          <a:avLst/>
        </a:prstGeom>
      </xdr:spPr>
    </xdr:pic>
    <xdr:clientData/>
  </xdr:twoCellAnchor>
  <xdr:twoCellAnchor editAs="oneCell">
    <xdr:from>
      <xdr:col>25</xdr:col>
      <xdr:colOff>653976</xdr:colOff>
      <xdr:row>932</xdr:row>
      <xdr:rowOff>223761</xdr:rowOff>
    </xdr:from>
    <xdr:to>
      <xdr:col>26</xdr:col>
      <xdr:colOff>478667</xdr:colOff>
      <xdr:row>937</xdr:row>
      <xdr:rowOff>259079</xdr:rowOff>
    </xdr:to>
    <xdr:pic>
      <xdr:nvPicPr>
        <xdr:cNvPr id="84" name="Bildobjekt 83">
          <a:extLst>
            <a:ext uri="{FF2B5EF4-FFF2-40B4-BE49-F238E27FC236}">
              <a16:creationId xmlns:a16="http://schemas.microsoft.com/office/drawing/2014/main" id="{CD1986EB-D001-FE97-71B3-99D842A5B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426" y="223442137"/>
          <a:ext cx="481919" cy="1833638"/>
        </a:xfrm>
        <a:prstGeom prst="rect">
          <a:avLst/>
        </a:prstGeom>
      </xdr:spPr>
    </xdr:pic>
    <xdr:clientData/>
  </xdr:twoCellAnchor>
  <xdr:oneCellAnchor>
    <xdr:from>
      <xdr:col>19</xdr:col>
      <xdr:colOff>649250</xdr:colOff>
      <xdr:row>942</xdr:row>
      <xdr:rowOff>207923</xdr:rowOff>
    </xdr:from>
    <xdr:ext cx="441797" cy="1531977"/>
    <xdr:pic>
      <xdr:nvPicPr>
        <xdr:cNvPr id="78" name="Bildobjekt 77">
          <a:extLst>
            <a:ext uri="{FF2B5EF4-FFF2-40B4-BE49-F238E27FC236}">
              <a16:creationId xmlns:a16="http://schemas.microsoft.com/office/drawing/2014/main" id="{097C8A81-F3AC-4283-AE99-D3BCF4705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0301" y="226039323"/>
          <a:ext cx="441797" cy="1531977"/>
        </a:xfrm>
        <a:prstGeom prst="rect">
          <a:avLst/>
        </a:prstGeom>
      </xdr:spPr>
    </xdr:pic>
    <xdr:clientData/>
  </xdr:oneCellAnchor>
  <xdr:twoCellAnchor editAs="oneCell">
    <xdr:from>
      <xdr:col>14</xdr:col>
      <xdr:colOff>1</xdr:colOff>
      <xdr:row>943</xdr:row>
      <xdr:rowOff>0</xdr:rowOff>
    </xdr:from>
    <xdr:to>
      <xdr:col>15</xdr:col>
      <xdr:colOff>2540</xdr:colOff>
      <xdr:row>948</xdr:row>
      <xdr:rowOff>203652</xdr:rowOff>
    </xdr:to>
    <xdr:pic>
      <xdr:nvPicPr>
        <xdr:cNvPr id="86" name="Bildobjekt 85">
          <a:extLst>
            <a:ext uri="{FF2B5EF4-FFF2-40B4-BE49-F238E27FC236}">
              <a16:creationId xmlns:a16="http://schemas.microsoft.com/office/drawing/2014/main" id="{35FFBE3A-91E1-4B18-229E-5FC88895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0801" y="226053651"/>
          <a:ext cx="634999" cy="153080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943</xdr:row>
      <xdr:rowOff>0</xdr:rowOff>
    </xdr:from>
    <xdr:to>
      <xdr:col>17</xdr:col>
      <xdr:colOff>507999</xdr:colOff>
      <xdr:row>948</xdr:row>
      <xdr:rowOff>196848</xdr:rowOff>
    </xdr:to>
    <xdr:pic>
      <xdr:nvPicPr>
        <xdr:cNvPr id="88" name="Bildobjekt 87">
          <a:extLst>
            <a:ext uri="{FF2B5EF4-FFF2-40B4-BE49-F238E27FC236}">
              <a16:creationId xmlns:a16="http://schemas.microsoft.com/office/drawing/2014/main" id="{91C199EF-F1D0-57EF-3E1A-F9289A083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9600" y="226282251"/>
          <a:ext cx="507999" cy="1523997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943</xdr:row>
      <xdr:rowOff>1</xdr:rowOff>
    </xdr:from>
    <xdr:to>
      <xdr:col>23</xdr:col>
      <xdr:colOff>577849</xdr:colOff>
      <xdr:row>949</xdr:row>
      <xdr:rowOff>18633</xdr:rowOff>
    </xdr:to>
    <xdr:pic>
      <xdr:nvPicPr>
        <xdr:cNvPr id="90" name="Bildobjekt 89">
          <a:extLst>
            <a:ext uri="{FF2B5EF4-FFF2-40B4-BE49-F238E27FC236}">
              <a16:creationId xmlns:a16="http://schemas.microsoft.com/office/drawing/2014/main" id="{DA7D7BD4-1C95-FBF6-D580-2D7D74E87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1" y="226053652"/>
          <a:ext cx="577849" cy="156803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943</xdr:row>
      <xdr:rowOff>0</xdr:rowOff>
    </xdr:from>
    <xdr:to>
      <xdr:col>27</xdr:col>
      <xdr:colOff>8749</xdr:colOff>
      <xdr:row>948</xdr:row>
      <xdr:rowOff>223519</xdr:rowOff>
    </xdr:to>
    <xdr:pic>
      <xdr:nvPicPr>
        <xdr:cNvPr id="92" name="Bildobjekt 91">
          <a:extLst>
            <a:ext uri="{FF2B5EF4-FFF2-40B4-BE49-F238E27FC236}">
              <a16:creationId xmlns:a16="http://schemas.microsoft.com/office/drawing/2014/main" id="{1EA78066-16DB-FAC8-4740-D8410526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9400" y="226053651"/>
          <a:ext cx="662798" cy="1549399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952</xdr:row>
      <xdr:rowOff>1</xdr:rowOff>
    </xdr:from>
    <xdr:to>
      <xdr:col>14</xdr:col>
      <xdr:colOff>463551</xdr:colOff>
      <xdr:row>956</xdr:row>
      <xdr:rowOff>387347</xdr:rowOff>
    </xdr:to>
    <xdr:pic>
      <xdr:nvPicPr>
        <xdr:cNvPr id="71" name="Bildobjekt 70">
          <a:extLst>
            <a:ext uri="{FF2B5EF4-FFF2-40B4-BE49-F238E27FC236}">
              <a16:creationId xmlns:a16="http://schemas.microsoft.com/office/drawing/2014/main" id="{784ADE4C-3F4E-1C5E-FB28-0A77E44F8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7452" y="228498401"/>
          <a:ext cx="463550" cy="1714499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952</xdr:row>
      <xdr:rowOff>0</xdr:rowOff>
    </xdr:from>
    <xdr:to>
      <xdr:col>17</xdr:col>
      <xdr:colOff>468984</xdr:colOff>
      <xdr:row>956</xdr:row>
      <xdr:rowOff>425447</xdr:rowOff>
    </xdr:to>
    <xdr:pic>
      <xdr:nvPicPr>
        <xdr:cNvPr id="83" name="Bildobjekt 82">
          <a:extLst>
            <a:ext uri="{FF2B5EF4-FFF2-40B4-BE49-F238E27FC236}">
              <a16:creationId xmlns:a16="http://schemas.microsoft.com/office/drawing/2014/main" id="{2CA4F85A-751B-23B1-37D7-DAEC3A1FA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9601" y="228498400"/>
          <a:ext cx="468983" cy="1752600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952</xdr:row>
      <xdr:rowOff>0</xdr:rowOff>
    </xdr:from>
    <xdr:to>
      <xdr:col>20</xdr:col>
      <xdr:colOff>551745</xdr:colOff>
      <xdr:row>956</xdr:row>
      <xdr:rowOff>425447</xdr:rowOff>
    </xdr:to>
    <xdr:pic>
      <xdr:nvPicPr>
        <xdr:cNvPr id="87" name="Bildobjekt 86">
          <a:extLst>
            <a:ext uri="{FF2B5EF4-FFF2-40B4-BE49-F238E27FC236}">
              <a16:creationId xmlns:a16="http://schemas.microsoft.com/office/drawing/2014/main" id="{430326C3-54DE-E69B-5C3A-BBE8D0F7F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61752" y="228498400"/>
          <a:ext cx="551744" cy="17526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952</xdr:row>
      <xdr:rowOff>0</xdr:rowOff>
    </xdr:from>
    <xdr:to>
      <xdr:col>23</xdr:col>
      <xdr:colOff>563515</xdr:colOff>
      <xdr:row>956</xdr:row>
      <xdr:rowOff>431797</xdr:rowOff>
    </xdr:to>
    <xdr:pic>
      <xdr:nvPicPr>
        <xdr:cNvPr id="91" name="Bildobjekt 90">
          <a:extLst>
            <a:ext uri="{FF2B5EF4-FFF2-40B4-BE49-F238E27FC236}">
              <a16:creationId xmlns:a16="http://schemas.microsoft.com/office/drawing/2014/main" id="{DBBF597F-4724-3074-9DE6-7FE7F874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3900" y="228498400"/>
          <a:ext cx="563515" cy="175895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952</xdr:row>
      <xdr:rowOff>1</xdr:rowOff>
    </xdr:from>
    <xdr:to>
      <xdr:col>26</xdr:col>
      <xdr:colOff>482599</xdr:colOff>
      <xdr:row>957</xdr:row>
      <xdr:rowOff>31967</xdr:rowOff>
    </xdr:to>
    <xdr:pic>
      <xdr:nvPicPr>
        <xdr:cNvPr id="94" name="Bildobjekt 93">
          <a:extLst>
            <a:ext uri="{FF2B5EF4-FFF2-40B4-BE49-F238E27FC236}">
              <a16:creationId xmlns:a16="http://schemas.microsoft.com/office/drawing/2014/main" id="{FE6B356B-8F7B-4BD5-898B-791E2F5F0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051" y="228498401"/>
          <a:ext cx="482599" cy="1797266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10161</xdr:colOff>
      <xdr:row>961</xdr:row>
      <xdr:rowOff>0</xdr:rowOff>
    </xdr:from>
    <xdr:to>
      <xdr:col>15</xdr:col>
      <xdr:colOff>12331</xdr:colOff>
      <xdr:row>965</xdr:row>
      <xdr:rowOff>121922</xdr:rowOff>
    </xdr:to>
    <xdr:pic>
      <xdr:nvPicPr>
        <xdr:cNvPr id="81" name="Bildobjekt 80">
          <a:extLst>
            <a:ext uri="{FF2B5EF4-FFF2-40B4-BE49-F238E27FC236}">
              <a16:creationId xmlns:a16="http://schemas.microsoft.com/office/drawing/2014/main" id="{727EE095-A94C-213F-220A-C892B90B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6241" y="234696000"/>
          <a:ext cx="632090" cy="792480"/>
        </a:xfrm>
        <a:prstGeom prst="rect">
          <a:avLst/>
        </a:prstGeom>
      </xdr:spPr>
    </xdr:pic>
    <xdr:clientData/>
  </xdr:twoCellAnchor>
  <xdr:twoCellAnchor editAs="oneCell">
    <xdr:from>
      <xdr:col>16</xdr:col>
      <xdr:colOff>619760</xdr:colOff>
      <xdr:row>960</xdr:row>
      <xdr:rowOff>213360</xdr:rowOff>
    </xdr:from>
    <xdr:to>
      <xdr:col>18</xdr:col>
      <xdr:colOff>5080</xdr:colOff>
      <xdr:row>966</xdr:row>
      <xdr:rowOff>82019</xdr:rowOff>
    </xdr:to>
    <xdr:pic>
      <xdr:nvPicPr>
        <xdr:cNvPr id="89" name="Bildobjekt 88">
          <a:extLst>
            <a:ext uri="{FF2B5EF4-FFF2-40B4-BE49-F238E27FC236}">
              <a16:creationId xmlns:a16="http://schemas.microsoft.com/office/drawing/2014/main" id="{431034CC-1FB4-195D-D408-DB3541F8C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5680" y="234685840"/>
          <a:ext cx="645160" cy="986258"/>
        </a:xfrm>
        <a:prstGeom prst="rect">
          <a:avLst/>
        </a:prstGeom>
      </xdr:spPr>
    </xdr:pic>
    <xdr:clientData/>
  </xdr:twoCellAnchor>
  <xdr:twoCellAnchor editAs="oneCell">
    <xdr:from>
      <xdr:col>19</xdr:col>
      <xdr:colOff>609600</xdr:colOff>
      <xdr:row>960</xdr:row>
      <xdr:rowOff>213360</xdr:rowOff>
    </xdr:from>
    <xdr:to>
      <xdr:col>21</xdr:col>
      <xdr:colOff>10150</xdr:colOff>
      <xdr:row>965</xdr:row>
      <xdr:rowOff>187962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2CE85D60-1A99-666D-25A7-C0FCA7B0A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95280" y="234685840"/>
          <a:ext cx="660390" cy="86868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961</xdr:row>
      <xdr:rowOff>10160</xdr:rowOff>
    </xdr:from>
    <xdr:to>
      <xdr:col>24</xdr:col>
      <xdr:colOff>33288</xdr:colOff>
      <xdr:row>965</xdr:row>
      <xdr:rowOff>193042</xdr:rowOff>
    </xdr:to>
    <xdr:pic>
      <xdr:nvPicPr>
        <xdr:cNvPr id="97" name="Bildobjekt 96">
          <a:extLst>
            <a:ext uri="{FF2B5EF4-FFF2-40B4-BE49-F238E27FC236}">
              <a16:creationId xmlns:a16="http://schemas.microsoft.com/office/drawing/2014/main" id="{465501E3-3125-657E-B046-0C1C8717F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05360" y="234706160"/>
          <a:ext cx="663208" cy="853440"/>
        </a:xfrm>
        <a:prstGeom prst="rect">
          <a:avLst/>
        </a:prstGeom>
      </xdr:spPr>
    </xdr:pic>
    <xdr:clientData/>
  </xdr:twoCellAnchor>
  <xdr:twoCellAnchor editAs="oneCell">
    <xdr:from>
      <xdr:col>26</xdr:col>
      <xdr:colOff>10160</xdr:colOff>
      <xdr:row>961</xdr:row>
      <xdr:rowOff>0</xdr:rowOff>
    </xdr:from>
    <xdr:to>
      <xdr:col>27</xdr:col>
      <xdr:colOff>47619</xdr:colOff>
      <xdr:row>966</xdr:row>
      <xdr:rowOff>1</xdr:rowOff>
    </xdr:to>
    <xdr:pic>
      <xdr:nvPicPr>
        <xdr:cNvPr id="99" name="Bildobjekt 98">
          <a:extLst>
            <a:ext uri="{FF2B5EF4-FFF2-40B4-BE49-F238E27FC236}">
              <a16:creationId xmlns:a16="http://schemas.microsoft.com/office/drawing/2014/main" id="{6E9DC8DF-4530-EAD0-CF54-D4E95CD8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5280" y="234696000"/>
          <a:ext cx="667379" cy="89408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970</xdr:row>
      <xdr:rowOff>1</xdr:rowOff>
    </xdr:from>
    <xdr:to>
      <xdr:col>15</xdr:col>
      <xdr:colOff>29029</xdr:colOff>
      <xdr:row>976</xdr:row>
      <xdr:rowOff>51915</xdr:rowOff>
    </xdr:to>
    <xdr:pic>
      <xdr:nvPicPr>
        <xdr:cNvPr id="85" name="Bildobjekt 84">
          <a:extLst>
            <a:ext uri="{FF2B5EF4-FFF2-40B4-BE49-F238E27FC236}">
              <a16:creationId xmlns:a16="http://schemas.microsoft.com/office/drawing/2014/main" id="{8B6F195D-A79D-2064-3F34-2EFAB140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1" y="235966001"/>
          <a:ext cx="674913" cy="1401742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970</xdr:row>
      <xdr:rowOff>0</xdr:rowOff>
    </xdr:from>
    <xdr:to>
      <xdr:col>18</xdr:col>
      <xdr:colOff>232228</xdr:colOff>
      <xdr:row>976</xdr:row>
      <xdr:rowOff>36265</xdr:rowOff>
    </xdr:to>
    <xdr:pic>
      <xdr:nvPicPr>
        <xdr:cNvPr id="96" name="Bildobjekt 95">
          <a:extLst>
            <a:ext uri="{FF2B5EF4-FFF2-40B4-BE49-F238E27FC236}">
              <a16:creationId xmlns:a16="http://schemas.microsoft.com/office/drawing/2014/main" id="{3AB831D3-0D7B-6E24-2A79-C7250BA28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11658" y="235966000"/>
          <a:ext cx="878114" cy="1386093"/>
        </a:xfrm>
        <a:prstGeom prst="rect">
          <a:avLst/>
        </a:prstGeom>
      </xdr:spPr>
    </xdr:pic>
    <xdr:clientData/>
  </xdr:twoCellAnchor>
  <xdr:twoCellAnchor editAs="oneCell">
    <xdr:from>
      <xdr:col>20</xdr:col>
      <xdr:colOff>-1</xdr:colOff>
      <xdr:row>970</xdr:row>
      <xdr:rowOff>0</xdr:rowOff>
    </xdr:from>
    <xdr:to>
      <xdr:col>21</xdr:col>
      <xdr:colOff>77609</xdr:colOff>
      <xdr:row>975</xdr:row>
      <xdr:rowOff>217714</xdr:rowOff>
    </xdr:to>
    <xdr:pic>
      <xdr:nvPicPr>
        <xdr:cNvPr id="100" name="Bildobjekt 99">
          <a:extLst>
            <a:ext uri="{FF2B5EF4-FFF2-40B4-BE49-F238E27FC236}">
              <a16:creationId xmlns:a16="http://schemas.microsoft.com/office/drawing/2014/main" id="{4BC289B4-8E24-F0B0-1E04-9962BD66A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9314" y="235966000"/>
          <a:ext cx="723497" cy="1342571"/>
        </a:xfrm>
        <a:prstGeom prst="rect">
          <a:avLst/>
        </a:prstGeom>
      </xdr:spPr>
    </xdr:pic>
    <xdr:clientData/>
  </xdr:twoCellAnchor>
  <xdr:twoCellAnchor editAs="oneCell">
    <xdr:from>
      <xdr:col>23</xdr:col>
      <xdr:colOff>1</xdr:colOff>
      <xdr:row>970</xdr:row>
      <xdr:rowOff>0</xdr:rowOff>
    </xdr:from>
    <xdr:to>
      <xdr:col>24</xdr:col>
      <xdr:colOff>234622</xdr:colOff>
      <xdr:row>976</xdr:row>
      <xdr:rowOff>14515</xdr:rowOff>
    </xdr:to>
    <xdr:pic>
      <xdr:nvPicPr>
        <xdr:cNvPr id="102" name="Bildobjekt 101">
          <a:extLst>
            <a:ext uri="{FF2B5EF4-FFF2-40B4-BE49-F238E27FC236}">
              <a16:creationId xmlns:a16="http://schemas.microsoft.com/office/drawing/2014/main" id="{F69DC689-64B1-C10F-E50E-391DD9F6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6973" y="235966000"/>
          <a:ext cx="880506" cy="136434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970</xdr:row>
      <xdr:rowOff>0</xdr:rowOff>
    </xdr:from>
    <xdr:to>
      <xdr:col>27</xdr:col>
      <xdr:colOff>331712</xdr:colOff>
      <xdr:row>975</xdr:row>
      <xdr:rowOff>203200</xdr:rowOff>
    </xdr:to>
    <xdr:pic>
      <xdr:nvPicPr>
        <xdr:cNvPr id="104" name="Bildobjekt 103">
          <a:extLst>
            <a:ext uri="{FF2B5EF4-FFF2-40B4-BE49-F238E27FC236}">
              <a16:creationId xmlns:a16="http://schemas.microsoft.com/office/drawing/2014/main" id="{77E314D5-D4E2-9142-3829-298FDEA78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4628" y="235966000"/>
          <a:ext cx="977597" cy="1328057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10161</xdr:colOff>
      <xdr:row>978</xdr:row>
      <xdr:rowOff>203200</xdr:rowOff>
    </xdr:from>
    <xdr:to>
      <xdr:col>15</xdr:col>
      <xdr:colOff>23030</xdr:colOff>
      <xdr:row>985</xdr:row>
      <xdr:rowOff>213358</xdr:rowOff>
    </xdr:to>
    <xdr:pic>
      <xdr:nvPicPr>
        <xdr:cNvPr id="93" name="Bildobjekt 92">
          <a:extLst>
            <a:ext uri="{FF2B5EF4-FFF2-40B4-BE49-F238E27FC236}">
              <a16:creationId xmlns:a16="http://schemas.microsoft.com/office/drawing/2014/main" id="{8D81492B-84CA-2CD0-0115-BEA6C1342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1" y="238028480"/>
          <a:ext cx="642789" cy="158496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979</xdr:row>
      <xdr:rowOff>0</xdr:rowOff>
    </xdr:from>
    <xdr:to>
      <xdr:col>18</xdr:col>
      <xdr:colOff>31948</xdr:colOff>
      <xdr:row>986</xdr:row>
      <xdr:rowOff>10159</xdr:rowOff>
    </xdr:to>
    <xdr:pic>
      <xdr:nvPicPr>
        <xdr:cNvPr id="101" name="Bildobjekt 100">
          <a:extLst>
            <a:ext uri="{FF2B5EF4-FFF2-40B4-BE49-F238E27FC236}">
              <a16:creationId xmlns:a16="http://schemas.microsoft.com/office/drawing/2014/main" id="{15CD2D87-EB0A-1B3F-6361-ACA81A8A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44001" y="238048800"/>
          <a:ext cx="661868" cy="158496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979</xdr:row>
      <xdr:rowOff>0</xdr:rowOff>
    </xdr:from>
    <xdr:to>
      <xdr:col>21</xdr:col>
      <xdr:colOff>232916</xdr:colOff>
      <xdr:row>984</xdr:row>
      <xdr:rowOff>193039</xdr:rowOff>
    </xdr:to>
    <xdr:pic>
      <xdr:nvPicPr>
        <xdr:cNvPr id="105" name="Bildobjekt 104">
          <a:extLst>
            <a:ext uri="{FF2B5EF4-FFF2-40B4-BE49-F238E27FC236}">
              <a16:creationId xmlns:a16="http://schemas.microsoft.com/office/drawing/2014/main" id="{1D15BED5-AA70-7709-B2E4-6A03CD8F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3760" y="238048800"/>
          <a:ext cx="862838" cy="131064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979</xdr:row>
      <xdr:rowOff>0</xdr:rowOff>
    </xdr:from>
    <xdr:to>
      <xdr:col>24</xdr:col>
      <xdr:colOff>7705</xdr:colOff>
      <xdr:row>985</xdr:row>
      <xdr:rowOff>203199</xdr:rowOff>
    </xdr:to>
    <xdr:pic>
      <xdr:nvPicPr>
        <xdr:cNvPr id="107" name="Bildobjekt 106">
          <a:extLst>
            <a:ext uri="{FF2B5EF4-FFF2-40B4-BE49-F238E27FC236}">
              <a16:creationId xmlns:a16="http://schemas.microsoft.com/office/drawing/2014/main" id="{C3C2579A-FB9C-FB9A-D7A3-9BE94FD9C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3520" y="238048800"/>
          <a:ext cx="637625" cy="1554480"/>
        </a:xfrm>
        <a:prstGeom prst="rect">
          <a:avLst/>
        </a:prstGeom>
      </xdr:spPr>
    </xdr:pic>
    <xdr:clientData/>
  </xdr:twoCellAnchor>
  <xdr:twoCellAnchor editAs="oneCell">
    <xdr:from>
      <xdr:col>26</xdr:col>
      <xdr:colOff>1</xdr:colOff>
      <xdr:row>979</xdr:row>
      <xdr:rowOff>0</xdr:rowOff>
    </xdr:from>
    <xdr:to>
      <xdr:col>27</xdr:col>
      <xdr:colOff>121922</xdr:colOff>
      <xdr:row>986</xdr:row>
      <xdr:rowOff>4938</xdr:rowOff>
    </xdr:to>
    <xdr:pic>
      <xdr:nvPicPr>
        <xdr:cNvPr id="109" name="Bildobjekt 108">
          <a:extLst>
            <a:ext uri="{FF2B5EF4-FFF2-40B4-BE49-F238E27FC236}">
              <a16:creationId xmlns:a16="http://schemas.microsoft.com/office/drawing/2014/main" id="{0AE51C8C-474B-3FCE-082A-01870188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13281" y="238048800"/>
          <a:ext cx="751839" cy="1579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degavetas.com/" TargetMode="External"/><Relationship Id="rId2" Type="http://schemas.openxmlformats.org/officeDocument/2006/relationships/hyperlink" Target="http://www.bbr.com/" TargetMode="External"/><Relationship Id="rId1" Type="http://schemas.openxmlformats.org/officeDocument/2006/relationships/hyperlink" Target="http://www.saluspervino.org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127"/>
  <sheetViews>
    <sheetView tabSelected="1" zoomScale="75" zoomScaleNormal="75" workbookViewId="0">
      <pane ySplit="1" topLeftCell="A1076" activePane="bottomLeft" state="frozen"/>
      <selection pane="bottomLeft" activeCell="L1105" sqref="L1105"/>
    </sheetView>
  </sheetViews>
  <sheetFormatPr defaultColWidth="9.07421875" defaultRowHeight="17.600000000000001"/>
  <cols>
    <col min="1" max="1" width="38.07421875" style="4" customWidth="1"/>
    <col min="2" max="2" width="9.84375" style="88" customWidth="1"/>
    <col min="3" max="3" width="8.69140625" style="4" customWidth="1"/>
    <col min="4" max="4" width="10.07421875" style="4" customWidth="1"/>
    <col min="5" max="5" width="7.69140625" style="26" customWidth="1"/>
    <col min="6" max="6" width="31.07421875" style="4" customWidth="1"/>
    <col min="7" max="7" width="27.07421875" style="4" customWidth="1"/>
    <col min="8" max="8" width="47.69140625" style="4" customWidth="1"/>
    <col min="9" max="9" width="25.69140625" style="4" customWidth="1"/>
    <col min="10" max="10" width="14.53515625" style="4" customWidth="1"/>
    <col min="11" max="11" width="9.3046875" style="107" bestFit="1" customWidth="1"/>
    <col min="12" max="12" width="16.765625" style="107" customWidth="1"/>
    <col min="13" max="13" width="9.4609375" style="107" bestFit="1" customWidth="1"/>
    <col min="14" max="16384" width="9.07421875" style="4"/>
  </cols>
  <sheetData>
    <row r="1" spans="1:13" s="48" customFormat="1">
      <c r="A1" s="48" t="s">
        <v>20</v>
      </c>
      <c r="B1" s="92" t="s">
        <v>1479</v>
      </c>
      <c r="C1" s="49" t="s">
        <v>2</v>
      </c>
      <c r="D1" s="48" t="s">
        <v>887</v>
      </c>
      <c r="E1" s="50" t="s">
        <v>4</v>
      </c>
      <c r="F1" s="48" t="s">
        <v>1200</v>
      </c>
      <c r="G1" s="48" t="s">
        <v>32</v>
      </c>
      <c r="H1" s="48" t="s">
        <v>3</v>
      </c>
      <c r="I1" s="48" t="s">
        <v>1407</v>
      </c>
      <c r="J1" s="48" t="s">
        <v>1406</v>
      </c>
      <c r="K1" s="108" t="s">
        <v>742</v>
      </c>
      <c r="L1" s="108" t="s">
        <v>1272</v>
      </c>
      <c r="M1" s="109" t="s">
        <v>741</v>
      </c>
    </row>
    <row r="13" spans="1:13">
      <c r="F13" s="4" t="s">
        <v>422</v>
      </c>
    </row>
    <row r="15" spans="1:13">
      <c r="G15" s="4" t="s">
        <v>409</v>
      </c>
    </row>
    <row r="17" spans="1:7">
      <c r="G17" s="51" t="s">
        <v>533</v>
      </c>
    </row>
    <row r="25" spans="1:7">
      <c r="A25" s="47" t="s">
        <v>239</v>
      </c>
    </row>
    <row r="27" spans="1:7">
      <c r="A27" s="14">
        <v>1985</v>
      </c>
      <c r="C27" s="14">
        <v>2</v>
      </c>
      <c r="F27" s="34" t="s">
        <v>330</v>
      </c>
    </row>
    <row r="28" spans="1:7">
      <c r="A28" s="14">
        <f t="shared" ref="A28:A42" si="0">A27+1</f>
        <v>1986</v>
      </c>
      <c r="C28" s="14">
        <v>3</v>
      </c>
      <c r="F28" s="26" t="s">
        <v>241</v>
      </c>
    </row>
    <row r="29" spans="1:7">
      <c r="A29" s="14">
        <f t="shared" si="0"/>
        <v>1987</v>
      </c>
      <c r="C29" s="4">
        <v>4</v>
      </c>
    </row>
    <row r="30" spans="1:7">
      <c r="A30" s="14">
        <f t="shared" si="0"/>
        <v>1988</v>
      </c>
      <c r="C30" s="4">
        <v>5</v>
      </c>
    </row>
    <row r="31" spans="1:7">
      <c r="A31" s="14">
        <f t="shared" si="0"/>
        <v>1989</v>
      </c>
      <c r="C31" s="4">
        <v>5</v>
      </c>
    </row>
    <row r="32" spans="1:7">
      <c r="A32" s="14">
        <f t="shared" si="0"/>
        <v>1990</v>
      </c>
      <c r="C32" s="4">
        <v>5</v>
      </c>
    </row>
    <row r="33" spans="1:9">
      <c r="A33" s="14">
        <f t="shared" si="0"/>
        <v>1991</v>
      </c>
      <c r="C33" s="4">
        <v>5</v>
      </c>
    </row>
    <row r="34" spans="1:9">
      <c r="A34" s="14">
        <f t="shared" si="0"/>
        <v>1992</v>
      </c>
      <c r="C34" s="4">
        <v>5</v>
      </c>
    </row>
    <row r="35" spans="1:9">
      <c r="A35" s="14">
        <f t="shared" si="0"/>
        <v>1993</v>
      </c>
      <c r="C35" s="4">
        <v>5</v>
      </c>
    </row>
    <row r="36" spans="1:9">
      <c r="A36" s="14">
        <f t="shared" si="0"/>
        <v>1994</v>
      </c>
      <c r="C36" s="4">
        <v>5</v>
      </c>
    </row>
    <row r="37" spans="1:9">
      <c r="A37" s="14">
        <f t="shared" si="0"/>
        <v>1995</v>
      </c>
      <c r="C37" s="4">
        <v>5</v>
      </c>
    </row>
    <row r="38" spans="1:9">
      <c r="A38" s="14">
        <f t="shared" si="0"/>
        <v>1996</v>
      </c>
      <c r="C38" s="4">
        <v>5</v>
      </c>
    </row>
    <row r="39" spans="1:9">
      <c r="A39" s="14">
        <f t="shared" si="0"/>
        <v>1997</v>
      </c>
      <c r="C39" s="4">
        <v>5</v>
      </c>
    </row>
    <row r="40" spans="1:9">
      <c r="A40" s="14">
        <f t="shared" si="0"/>
        <v>1998</v>
      </c>
      <c r="C40" s="4">
        <v>5</v>
      </c>
    </row>
    <row r="41" spans="1:9">
      <c r="A41" s="14">
        <f t="shared" si="0"/>
        <v>1999</v>
      </c>
      <c r="C41" s="4">
        <v>5</v>
      </c>
    </row>
    <row r="42" spans="1:9">
      <c r="A42" s="14">
        <f t="shared" si="0"/>
        <v>2000</v>
      </c>
      <c r="C42" s="4">
        <v>5</v>
      </c>
    </row>
    <row r="43" spans="1:9">
      <c r="A43" s="9" t="s">
        <v>240</v>
      </c>
      <c r="C43" s="4">
        <f>SUM(C27:C42)</f>
        <v>74</v>
      </c>
    </row>
    <row r="44" spans="1:9">
      <c r="A44" s="14"/>
    </row>
    <row r="45" spans="1:9">
      <c r="A45" s="14"/>
    </row>
    <row r="47" spans="1:9">
      <c r="A47" s="47" t="s">
        <v>21</v>
      </c>
      <c r="I47" s="4">
        <f>C43+1</f>
        <v>75</v>
      </c>
    </row>
    <row r="49" spans="1:9">
      <c r="A49" s="4" t="s">
        <v>16</v>
      </c>
      <c r="B49" s="88">
        <v>96</v>
      </c>
      <c r="C49" s="4">
        <v>360</v>
      </c>
      <c r="D49" s="4" t="s">
        <v>1</v>
      </c>
      <c r="E49" s="26" t="s">
        <v>9</v>
      </c>
      <c r="F49" s="4" t="s">
        <v>15</v>
      </c>
      <c r="H49" s="4" t="s">
        <v>17</v>
      </c>
    </row>
    <row r="50" spans="1:9">
      <c r="A50" s="4" t="s">
        <v>10</v>
      </c>
      <c r="B50" s="88">
        <v>97</v>
      </c>
      <c r="C50" s="4">
        <v>147</v>
      </c>
      <c r="D50" s="4" t="s">
        <v>1</v>
      </c>
      <c r="E50" s="26" t="s">
        <v>7</v>
      </c>
      <c r="F50" s="4" t="s">
        <v>14</v>
      </c>
      <c r="H50" s="4" t="s">
        <v>11</v>
      </c>
      <c r="I50" s="4" t="s">
        <v>23</v>
      </c>
    </row>
    <row r="51" spans="1:9">
      <c r="A51" s="4" t="s">
        <v>8</v>
      </c>
      <c r="B51" s="88">
        <v>98</v>
      </c>
      <c r="C51" s="4">
        <v>129</v>
      </c>
      <c r="D51" s="4" t="s">
        <v>1</v>
      </c>
      <c r="E51" s="26" t="s">
        <v>9</v>
      </c>
      <c r="F51" s="4" t="s">
        <v>18</v>
      </c>
      <c r="H51" s="4" t="s">
        <v>19</v>
      </c>
    </row>
    <row r="52" spans="1:9">
      <c r="A52" s="4" t="s">
        <v>6</v>
      </c>
      <c r="B52" s="88">
        <v>98</v>
      </c>
      <c r="C52" s="4">
        <v>348</v>
      </c>
      <c r="D52" s="4" t="s">
        <v>1</v>
      </c>
      <c r="E52" s="26" t="s">
        <v>7</v>
      </c>
      <c r="F52" s="4" t="s">
        <v>14</v>
      </c>
      <c r="H52" s="4" t="s">
        <v>13</v>
      </c>
    </row>
    <row r="53" spans="1:9">
      <c r="A53" s="4" t="s">
        <v>0</v>
      </c>
      <c r="B53" s="88">
        <v>97</v>
      </c>
      <c r="C53" s="4">
        <v>75</v>
      </c>
      <c r="D53" s="4" t="s">
        <v>1</v>
      </c>
      <c r="E53" s="26" t="s">
        <v>5</v>
      </c>
      <c r="F53" s="4" t="s">
        <v>12</v>
      </c>
      <c r="H53" s="4" t="s">
        <v>635</v>
      </c>
    </row>
    <row r="54" spans="1:9">
      <c r="A54" s="4" t="s">
        <v>22</v>
      </c>
    </row>
    <row r="56" spans="1:9">
      <c r="A56" s="47" t="s">
        <v>24</v>
      </c>
      <c r="I56" s="4">
        <f>I47+1</f>
        <v>76</v>
      </c>
    </row>
    <row r="58" spans="1:9">
      <c r="A58" s="4" t="s">
        <v>25</v>
      </c>
      <c r="B58" s="88">
        <v>95</v>
      </c>
      <c r="C58" s="4">
        <v>240</v>
      </c>
      <c r="D58" s="4" t="s">
        <v>1</v>
      </c>
      <c r="E58" s="26" t="s">
        <v>26</v>
      </c>
      <c r="F58" s="4" t="s">
        <v>40</v>
      </c>
      <c r="G58" s="4" t="s">
        <v>38</v>
      </c>
      <c r="I58" s="4" t="s">
        <v>28</v>
      </c>
    </row>
    <row r="59" spans="1:9">
      <c r="A59" s="4" t="s">
        <v>27</v>
      </c>
      <c r="B59" s="88">
        <v>96</v>
      </c>
      <c r="C59" s="4">
        <v>268</v>
      </c>
      <c r="D59" s="4" t="s">
        <v>1</v>
      </c>
      <c r="E59" s="26" t="s">
        <v>26</v>
      </c>
      <c r="F59" s="4" t="s">
        <v>31</v>
      </c>
      <c r="G59" s="4" t="s">
        <v>33</v>
      </c>
    </row>
    <row r="60" spans="1:9">
      <c r="A60" s="4" t="s">
        <v>0</v>
      </c>
      <c r="B60" s="88">
        <v>98</v>
      </c>
      <c r="C60" s="4">
        <v>75</v>
      </c>
      <c r="D60" s="4" t="s">
        <v>1</v>
      </c>
      <c r="E60" s="26" t="s">
        <v>5</v>
      </c>
      <c r="F60" s="4" t="s">
        <v>12</v>
      </c>
      <c r="G60" s="4" t="s">
        <v>39</v>
      </c>
      <c r="H60" s="4" t="s">
        <v>635</v>
      </c>
      <c r="I60" s="4" t="s">
        <v>29</v>
      </c>
    </row>
    <row r="61" spans="1:9">
      <c r="A61" s="4" t="s">
        <v>30</v>
      </c>
      <c r="B61" s="88">
        <v>96</v>
      </c>
      <c r="C61" s="4">
        <v>322</v>
      </c>
      <c r="D61" s="4" t="s">
        <v>1</v>
      </c>
      <c r="E61" s="26" t="s">
        <v>26</v>
      </c>
      <c r="F61" s="4" t="s">
        <v>31</v>
      </c>
      <c r="G61" s="4" t="s">
        <v>33</v>
      </c>
    </row>
    <row r="62" spans="1:9">
      <c r="A62" s="4" t="s">
        <v>34</v>
      </c>
      <c r="B62" s="88" t="s">
        <v>35</v>
      </c>
      <c r="C62" s="4">
        <v>45</v>
      </c>
      <c r="D62" s="4" t="s">
        <v>1</v>
      </c>
      <c r="E62" s="26" t="s">
        <v>26</v>
      </c>
      <c r="G62" s="4" t="s">
        <v>36</v>
      </c>
      <c r="I62" s="8" t="s">
        <v>37</v>
      </c>
    </row>
    <row r="64" spans="1:9">
      <c r="A64" s="47" t="s">
        <v>41</v>
      </c>
      <c r="I64" s="4">
        <f>I56+1</f>
        <v>77</v>
      </c>
    </row>
    <row r="66" spans="1:9">
      <c r="A66" s="4" t="s">
        <v>49</v>
      </c>
      <c r="B66" s="88">
        <v>96</v>
      </c>
      <c r="C66" s="4">
        <v>229</v>
      </c>
      <c r="D66" s="4" t="s">
        <v>1</v>
      </c>
      <c r="E66" s="26" t="s">
        <v>51</v>
      </c>
      <c r="F66" s="4" t="s">
        <v>50</v>
      </c>
      <c r="G66" s="4" t="s">
        <v>54</v>
      </c>
      <c r="H66" s="4" t="s">
        <v>52</v>
      </c>
      <c r="I66" s="4" t="s">
        <v>53</v>
      </c>
    </row>
    <row r="67" spans="1:9">
      <c r="A67" s="4" t="s">
        <v>61</v>
      </c>
      <c r="B67" s="88">
        <v>93</v>
      </c>
      <c r="C67" s="4">
        <v>350</v>
      </c>
      <c r="D67" s="4" t="s">
        <v>1</v>
      </c>
      <c r="E67" s="26" t="s">
        <v>47</v>
      </c>
      <c r="F67" s="4" t="s">
        <v>46</v>
      </c>
      <c r="G67" s="4" t="s">
        <v>62</v>
      </c>
      <c r="I67" s="8" t="s">
        <v>48</v>
      </c>
    </row>
    <row r="68" spans="1:9">
      <c r="A68" s="4" t="s">
        <v>55</v>
      </c>
      <c r="B68" s="88">
        <v>97</v>
      </c>
      <c r="C68" s="4">
        <v>170</v>
      </c>
      <c r="D68" s="4" t="s">
        <v>1</v>
      </c>
      <c r="E68" s="26" t="s">
        <v>26</v>
      </c>
      <c r="F68" s="4" t="s">
        <v>60</v>
      </c>
      <c r="G68" s="4" t="s">
        <v>56</v>
      </c>
    </row>
    <row r="69" spans="1:9">
      <c r="A69" s="4" t="s">
        <v>43</v>
      </c>
      <c r="B69" s="88">
        <v>97</v>
      </c>
      <c r="C69" s="4">
        <v>200</v>
      </c>
      <c r="D69" s="4" t="s">
        <v>44</v>
      </c>
      <c r="E69" s="26" t="s">
        <v>58</v>
      </c>
      <c r="G69" s="4" t="s">
        <v>57</v>
      </c>
      <c r="H69" s="4" t="s">
        <v>59</v>
      </c>
      <c r="I69" s="4" t="s">
        <v>45</v>
      </c>
    </row>
    <row r="70" spans="1:9">
      <c r="A70" s="4" t="s">
        <v>0</v>
      </c>
      <c r="B70" s="88">
        <v>98</v>
      </c>
      <c r="C70" s="4">
        <v>75</v>
      </c>
      <c r="D70" s="4" t="s">
        <v>1</v>
      </c>
      <c r="E70" s="26" t="s">
        <v>5</v>
      </c>
      <c r="F70" s="4" t="s">
        <v>12</v>
      </c>
      <c r="G70" s="4" t="s">
        <v>39</v>
      </c>
      <c r="H70" s="4" t="s">
        <v>635</v>
      </c>
      <c r="I70" s="4" t="s">
        <v>42</v>
      </c>
    </row>
    <row r="72" spans="1:9">
      <c r="A72" s="47" t="s">
        <v>63</v>
      </c>
      <c r="I72" s="4">
        <f>I64+1</f>
        <v>78</v>
      </c>
    </row>
    <row r="74" spans="1:9">
      <c r="A74" s="4" t="s">
        <v>64</v>
      </c>
      <c r="B74" s="88">
        <v>97</v>
      </c>
      <c r="C74" s="4">
        <v>400</v>
      </c>
      <c r="D74" s="4" t="s">
        <v>65</v>
      </c>
      <c r="E74" s="26" t="s">
        <v>67</v>
      </c>
      <c r="F74" s="4" t="s">
        <v>66</v>
      </c>
      <c r="H74" s="4" t="s">
        <v>68</v>
      </c>
      <c r="I74" s="4" t="s">
        <v>73</v>
      </c>
    </row>
    <row r="75" spans="1:9">
      <c r="A75" s="4" t="s">
        <v>69</v>
      </c>
      <c r="B75" s="88">
        <v>93</v>
      </c>
      <c r="C75" s="4">
        <v>350</v>
      </c>
      <c r="D75" s="4" t="s">
        <v>65</v>
      </c>
      <c r="E75" s="26" t="s">
        <v>67</v>
      </c>
      <c r="F75" s="4" t="s">
        <v>70</v>
      </c>
      <c r="H75" s="4" t="s">
        <v>59</v>
      </c>
      <c r="I75" s="4" t="s">
        <v>73</v>
      </c>
    </row>
    <row r="76" spans="1:9">
      <c r="A76" s="4" t="s">
        <v>71</v>
      </c>
      <c r="B76" s="88">
        <v>95</v>
      </c>
      <c r="C76" s="4">
        <v>175</v>
      </c>
      <c r="D76" s="4" t="s">
        <v>1</v>
      </c>
      <c r="E76" s="26" t="s">
        <v>67</v>
      </c>
      <c r="G76" s="4" t="s">
        <v>72</v>
      </c>
      <c r="H76" s="4" t="s">
        <v>59</v>
      </c>
    </row>
    <row r="77" spans="1:9">
      <c r="A77" s="4" t="s">
        <v>0</v>
      </c>
      <c r="B77" s="88">
        <v>98</v>
      </c>
      <c r="C77" s="4">
        <v>75</v>
      </c>
      <c r="D77" s="4" t="s">
        <v>1</v>
      </c>
      <c r="E77" s="26" t="s">
        <v>5</v>
      </c>
      <c r="F77" s="4" t="s">
        <v>12</v>
      </c>
      <c r="G77" s="4" t="s">
        <v>39</v>
      </c>
      <c r="H77" s="4" t="s">
        <v>635</v>
      </c>
    </row>
    <row r="78" spans="1:9">
      <c r="A78" s="4" t="s">
        <v>74</v>
      </c>
    </row>
    <row r="80" spans="1:9">
      <c r="A80" s="47" t="s">
        <v>75</v>
      </c>
      <c r="I80" s="4">
        <f>I72+1</f>
        <v>79</v>
      </c>
    </row>
    <row r="82" spans="1:9">
      <c r="A82" s="4" t="s">
        <v>84</v>
      </c>
      <c r="B82" s="88">
        <v>82</v>
      </c>
      <c r="C82" s="4">
        <v>419</v>
      </c>
      <c r="E82" s="26" t="s">
        <v>5</v>
      </c>
      <c r="F82" s="4" t="s">
        <v>76</v>
      </c>
      <c r="I82" s="4" t="s">
        <v>73</v>
      </c>
    </row>
    <row r="83" spans="1:9">
      <c r="A83" s="4" t="s">
        <v>77</v>
      </c>
      <c r="B83" s="88">
        <v>78</v>
      </c>
      <c r="C83" s="4">
        <v>900</v>
      </c>
      <c r="E83" s="26" t="s">
        <v>47</v>
      </c>
      <c r="F83" s="4" t="s">
        <v>78</v>
      </c>
      <c r="H83" s="4" t="s">
        <v>88</v>
      </c>
    </row>
    <row r="84" spans="1:9">
      <c r="A84" s="4" t="s">
        <v>79</v>
      </c>
      <c r="B84" s="88">
        <v>95</v>
      </c>
      <c r="C84" s="4">
        <v>199</v>
      </c>
      <c r="E84" s="26" t="s">
        <v>26</v>
      </c>
      <c r="F84" s="4" t="s">
        <v>80</v>
      </c>
      <c r="H84" s="4" t="s">
        <v>87</v>
      </c>
    </row>
    <row r="85" spans="1:9">
      <c r="A85" s="4" t="s">
        <v>81</v>
      </c>
      <c r="B85" s="88">
        <v>94</v>
      </c>
      <c r="C85" s="4">
        <v>162</v>
      </c>
      <c r="E85" s="26" t="s">
        <v>67</v>
      </c>
      <c r="H85" s="4" t="s">
        <v>89</v>
      </c>
    </row>
    <row r="86" spans="1:9">
      <c r="A86" s="4" t="s">
        <v>85</v>
      </c>
      <c r="B86" s="88">
        <v>95</v>
      </c>
      <c r="C86" s="4">
        <v>172</v>
      </c>
      <c r="E86" s="26" t="s">
        <v>47</v>
      </c>
      <c r="H86" s="4" t="s">
        <v>82</v>
      </c>
    </row>
    <row r="87" spans="1:9">
      <c r="A87" s="4" t="s">
        <v>86</v>
      </c>
      <c r="B87" s="88">
        <v>99</v>
      </c>
      <c r="C87" s="4">
        <v>79</v>
      </c>
      <c r="D87" s="4" t="s">
        <v>1</v>
      </c>
      <c r="E87" s="26" t="s">
        <v>5</v>
      </c>
      <c r="F87" s="4" t="s">
        <v>12</v>
      </c>
      <c r="G87" s="4" t="s">
        <v>39</v>
      </c>
      <c r="H87" s="4" t="s">
        <v>635</v>
      </c>
      <c r="I87" s="4" t="s">
        <v>83</v>
      </c>
    </row>
    <row r="90" spans="1:9">
      <c r="A90" s="47" t="s">
        <v>95</v>
      </c>
      <c r="I90" s="4">
        <f>I80+1</f>
        <v>80</v>
      </c>
    </row>
    <row r="92" spans="1:9">
      <c r="A92" s="2" t="s">
        <v>93</v>
      </c>
      <c r="B92" s="88">
        <v>97</v>
      </c>
      <c r="C92" s="2">
        <v>345</v>
      </c>
      <c r="D92" s="2" t="s">
        <v>1</v>
      </c>
      <c r="E92" s="26" t="s">
        <v>51</v>
      </c>
      <c r="F92" s="2" t="s">
        <v>98</v>
      </c>
      <c r="H92" s="4" t="s">
        <v>99</v>
      </c>
    </row>
    <row r="93" spans="1:9">
      <c r="A93" s="2" t="s">
        <v>94</v>
      </c>
      <c r="B93" s="88">
        <v>98</v>
      </c>
      <c r="C93" s="2">
        <v>150</v>
      </c>
      <c r="D93" s="2" t="s">
        <v>1</v>
      </c>
      <c r="E93" s="26" t="s">
        <v>51</v>
      </c>
      <c r="F93" s="2" t="s">
        <v>101</v>
      </c>
      <c r="H93" s="4" t="s">
        <v>100</v>
      </c>
    </row>
    <row r="94" spans="1:9">
      <c r="A94" s="2" t="s">
        <v>90</v>
      </c>
      <c r="B94" s="88">
        <v>97</v>
      </c>
      <c r="C94" s="2">
        <v>629</v>
      </c>
      <c r="D94" s="2" t="s">
        <v>1</v>
      </c>
      <c r="E94" s="26" t="s">
        <v>51</v>
      </c>
      <c r="F94" s="2" t="s">
        <v>102</v>
      </c>
      <c r="H94" s="4" t="s">
        <v>100</v>
      </c>
      <c r="I94" s="8" t="s">
        <v>103</v>
      </c>
    </row>
    <row r="95" spans="1:9">
      <c r="A95" s="2" t="s">
        <v>92</v>
      </c>
      <c r="B95" s="88">
        <v>98</v>
      </c>
      <c r="C95" s="2">
        <v>200</v>
      </c>
      <c r="D95" s="2" t="s">
        <v>1</v>
      </c>
      <c r="E95" s="26" t="s">
        <v>91</v>
      </c>
      <c r="F95" s="2" t="s">
        <v>97</v>
      </c>
      <c r="G95" s="4" t="s">
        <v>96</v>
      </c>
    </row>
    <row r="96" spans="1:9">
      <c r="A96" s="4" t="s">
        <v>0</v>
      </c>
      <c r="B96" s="88">
        <v>99</v>
      </c>
      <c r="C96" s="4">
        <v>75</v>
      </c>
      <c r="D96" s="4" t="s">
        <v>1</v>
      </c>
      <c r="E96" s="26" t="s">
        <v>5</v>
      </c>
      <c r="F96" s="4" t="s">
        <v>12</v>
      </c>
      <c r="G96" s="4" t="s">
        <v>39</v>
      </c>
      <c r="H96" s="4" t="s">
        <v>635</v>
      </c>
    </row>
    <row r="97" spans="1:9">
      <c r="B97" s="88" t="s">
        <v>104</v>
      </c>
    </row>
    <row r="99" spans="1:9">
      <c r="A99" s="47" t="s">
        <v>105</v>
      </c>
      <c r="I99" s="4">
        <f>I90+1</f>
        <v>81</v>
      </c>
    </row>
    <row r="101" spans="1:9">
      <c r="A101" s="2" t="s">
        <v>106</v>
      </c>
      <c r="B101" s="88">
        <v>89</v>
      </c>
      <c r="C101" s="2">
        <v>400</v>
      </c>
      <c r="D101" s="2"/>
      <c r="E101" s="26" t="s">
        <v>47</v>
      </c>
      <c r="F101" s="2" t="s">
        <v>107</v>
      </c>
      <c r="H101" s="4" t="s">
        <v>108</v>
      </c>
      <c r="I101" s="4" t="s">
        <v>109</v>
      </c>
    </row>
    <row r="102" spans="1:9">
      <c r="A102" s="2" t="s">
        <v>110</v>
      </c>
      <c r="B102" s="88">
        <v>98</v>
      </c>
      <c r="C102" s="2">
        <v>144</v>
      </c>
      <c r="D102" s="2" t="s">
        <v>1</v>
      </c>
      <c r="E102" s="26" t="s">
        <v>112</v>
      </c>
      <c r="F102" s="2" t="s">
        <v>111</v>
      </c>
      <c r="H102" s="4" t="s">
        <v>113</v>
      </c>
      <c r="I102" s="4" t="s">
        <v>114</v>
      </c>
    </row>
    <row r="103" spans="1:9">
      <c r="A103" s="2" t="s">
        <v>115</v>
      </c>
      <c r="B103" s="88">
        <v>98</v>
      </c>
      <c r="C103" s="2">
        <v>190</v>
      </c>
      <c r="D103" s="2" t="s">
        <v>1</v>
      </c>
      <c r="E103" s="26" t="s">
        <v>120</v>
      </c>
      <c r="F103" s="2" t="s">
        <v>116</v>
      </c>
      <c r="H103" s="4" t="s">
        <v>113</v>
      </c>
      <c r="I103" s="4" t="s">
        <v>117</v>
      </c>
    </row>
    <row r="104" spans="1:9">
      <c r="A104" s="2" t="s">
        <v>118</v>
      </c>
      <c r="B104" s="88">
        <v>96</v>
      </c>
      <c r="C104" s="2">
        <v>189</v>
      </c>
      <c r="D104" s="2" t="s">
        <v>1</v>
      </c>
      <c r="E104" s="26" t="s">
        <v>47</v>
      </c>
      <c r="F104" s="2" t="s">
        <v>119</v>
      </c>
      <c r="H104" s="4" t="s">
        <v>113</v>
      </c>
    </row>
    <row r="105" spans="1:9">
      <c r="A105" s="4" t="s">
        <v>0</v>
      </c>
      <c r="B105" s="88">
        <v>99</v>
      </c>
      <c r="C105" s="4">
        <v>69</v>
      </c>
      <c r="D105" s="4" t="s">
        <v>1</v>
      </c>
      <c r="E105" s="26" t="s">
        <v>5</v>
      </c>
      <c r="F105" s="4" t="s">
        <v>12</v>
      </c>
      <c r="G105" s="4" t="s">
        <v>39</v>
      </c>
      <c r="H105" s="4" t="s">
        <v>635</v>
      </c>
    </row>
    <row r="107" spans="1:9">
      <c r="A107" s="47" t="s">
        <v>127</v>
      </c>
      <c r="I107" s="4">
        <f>I99+1</f>
        <v>82</v>
      </c>
    </row>
    <row r="109" spans="1:9">
      <c r="A109" s="2" t="s">
        <v>128</v>
      </c>
      <c r="B109" s="88">
        <v>95</v>
      </c>
      <c r="C109" s="2">
        <v>747</v>
      </c>
      <c r="D109" s="2"/>
      <c r="E109" s="26" t="s">
        <v>112</v>
      </c>
      <c r="F109" s="2" t="s">
        <v>129</v>
      </c>
      <c r="G109" s="4" t="s">
        <v>130</v>
      </c>
      <c r="H109" s="4" t="s">
        <v>131</v>
      </c>
      <c r="I109" s="4" t="s">
        <v>132</v>
      </c>
    </row>
    <row r="110" spans="1:9">
      <c r="A110" s="2" t="s">
        <v>126</v>
      </c>
      <c r="B110" s="88">
        <v>99</v>
      </c>
      <c r="C110" s="2">
        <v>295</v>
      </c>
      <c r="D110" s="2"/>
      <c r="E110" s="26" t="s">
        <v>124</v>
      </c>
      <c r="F110" s="2" t="s">
        <v>50</v>
      </c>
      <c r="H110" s="4" t="s">
        <v>68</v>
      </c>
    </row>
    <row r="111" spans="1:9">
      <c r="A111" s="2" t="s">
        <v>123</v>
      </c>
      <c r="B111" s="88">
        <v>98</v>
      </c>
      <c r="C111" s="2">
        <v>105</v>
      </c>
      <c r="D111" s="2" t="s">
        <v>1</v>
      </c>
      <c r="E111" s="26" t="s">
        <v>124</v>
      </c>
      <c r="F111" s="2" t="s">
        <v>50</v>
      </c>
      <c r="H111" s="4" t="s">
        <v>68</v>
      </c>
      <c r="I111" s="4" t="s">
        <v>125</v>
      </c>
    </row>
    <row r="112" spans="1:9">
      <c r="A112" s="2" t="s">
        <v>121</v>
      </c>
      <c r="B112" s="88">
        <v>93</v>
      </c>
      <c r="C112" s="2">
        <v>380</v>
      </c>
      <c r="D112" s="2"/>
      <c r="E112" s="26" t="s">
        <v>112</v>
      </c>
      <c r="F112" s="2" t="s">
        <v>122</v>
      </c>
      <c r="H112" s="4" t="s">
        <v>59</v>
      </c>
    </row>
    <row r="113" spans="1:9">
      <c r="A113" s="4" t="s">
        <v>0</v>
      </c>
      <c r="B113" s="88">
        <v>99</v>
      </c>
      <c r="C113" s="4">
        <v>69</v>
      </c>
      <c r="D113" s="4" t="s">
        <v>1</v>
      </c>
      <c r="E113" s="26" t="s">
        <v>5</v>
      </c>
      <c r="F113" s="4" t="s">
        <v>12</v>
      </c>
      <c r="G113" s="4" t="s">
        <v>39</v>
      </c>
      <c r="H113" s="4" t="s">
        <v>635</v>
      </c>
    </row>
    <row r="115" spans="1:9">
      <c r="A115" s="47" t="s">
        <v>133</v>
      </c>
      <c r="I115" s="4">
        <f>I107+1</f>
        <v>83</v>
      </c>
    </row>
    <row r="117" spans="1:9">
      <c r="A117" s="2" t="s">
        <v>138</v>
      </c>
      <c r="B117" s="88">
        <v>89</v>
      </c>
      <c r="C117" s="2">
        <v>400</v>
      </c>
      <c r="D117" s="2"/>
      <c r="E117" s="26" t="s">
        <v>26</v>
      </c>
      <c r="F117" s="2" t="s">
        <v>148</v>
      </c>
      <c r="H117" s="4" t="s">
        <v>149</v>
      </c>
      <c r="I117" s="4" t="s">
        <v>73</v>
      </c>
    </row>
    <row r="118" spans="1:9">
      <c r="A118" s="2" t="s">
        <v>139</v>
      </c>
      <c r="B118" s="88">
        <v>97</v>
      </c>
      <c r="C118" s="2">
        <v>240</v>
      </c>
      <c r="D118" s="2" t="s">
        <v>1</v>
      </c>
      <c r="E118" s="26" t="s">
        <v>26</v>
      </c>
      <c r="F118" s="2" t="s">
        <v>60</v>
      </c>
      <c r="H118" s="4" t="s">
        <v>147</v>
      </c>
    </row>
    <row r="119" spans="1:9">
      <c r="A119" s="2" t="s">
        <v>137</v>
      </c>
      <c r="B119" s="88">
        <v>85</v>
      </c>
      <c r="C119" s="2">
        <v>200</v>
      </c>
      <c r="D119" s="2"/>
      <c r="E119" s="26" t="s">
        <v>26</v>
      </c>
      <c r="F119" s="2" t="s">
        <v>146</v>
      </c>
      <c r="G119" s="4" t="s">
        <v>144</v>
      </c>
      <c r="H119" s="4" t="s">
        <v>145</v>
      </c>
      <c r="I119" s="4" t="s">
        <v>143</v>
      </c>
    </row>
    <row r="120" spans="1:9">
      <c r="A120" s="2" t="s">
        <v>136</v>
      </c>
      <c r="B120" s="88">
        <v>97</v>
      </c>
      <c r="C120" s="2">
        <v>274</v>
      </c>
      <c r="D120" s="2" t="s">
        <v>1</v>
      </c>
      <c r="E120" s="26" t="s">
        <v>26</v>
      </c>
      <c r="F120" s="2" t="s">
        <v>60</v>
      </c>
      <c r="H120" s="4" t="s">
        <v>142</v>
      </c>
    </row>
    <row r="121" spans="1:9">
      <c r="A121" s="2" t="s">
        <v>134</v>
      </c>
      <c r="B121" s="88">
        <v>98</v>
      </c>
      <c r="C121" s="2">
        <v>390</v>
      </c>
      <c r="D121" s="2" t="s">
        <v>1</v>
      </c>
      <c r="E121" s="26" t="s">
        <v>26</v>
      </c>
      <c r="F121" s="2" t="s">
        <v>60</v>
      </c>
      <c r="G121" s="4" t="s">
        <v>135</v>
      </c>
      <c r="H121" s="4" t="s">
        <v>141</v>
      </c>
      <c r="I121" s="4" t="s">
        <v>140</v>
      </c>
    </row>
    <row r="122" spans="1:9">
      <c r="A122" s="4" t="s">
        <v>0</v>
      </c>
      <c r="B122" s="88">
        <v>99</v>
      </c>
      <c r="C122" s="4">
        <v>69</v>
      </c>
      <c r="D122" s="4" t="s">
        <v>1</v>
      </c>
      <c r="E122" s="26" t="s">
        <v>5</v>
      </c>
      <c r="F122" s="4" t="s">
        <v>12</v>
      </c>
      <c r="G122" s="4" t="s">
        <v>39</v>
      </c>
      <c r="H122" s="4" t="s">
        <v>635</v>
      </c>
    </row>
    <row r="124" spans="1:9">
      <c r="A124" s="47" t="s">
        <v>156</v>
      </c>
      <c r="I124" s="4">
        <f>I115+1</f>
        <v>84</v>
      </c>
    </row>
    <row r="126" spans="1:9">
      <c r="A126" s="2" t="s">
        <v>150</v>
      </c>
      <c r="B126" s="88">
        <v>87</v>
      </c>
      <c r="C126" s="2">
        <v>500</v>
      </c>
      <c r="D126" s="2" t="s">
        <v>161</v>
      </c>
      <c r="E126" s="26" t="s">
        <v>152</v>
      </c>
      <c r="F126" s="2" t="s">
        <v>151</v>
      </c>
    </row>
    <row r="127" spans="1:9">
      <c r="A127" s="2" t="s">
        <v>154</v>
      </c>
      <c r="B127" s="88">
        <v>94</v>
      </c>
      <c r="C127" s="2">
        <v>249</v>
      </c>
      <c r="D127" s="2" t="s">
        <v>1</v>
      </c>
      <c r="E127" s="26" t="s">
        <v>153</v>
      </c>
      <c r="F127" s="2" t="s">
        <v>76</v>
      </c>
    </row>
    <row r="128" spans="1:9">
      <c r="A128" s="2" t="s">
        <v>155</v>
      </c>
      <c r="B128" s="88">
        <v>94</v>
      </c>
      <c r="C128" s="2">
        <v>462</v>
      </c>
      <c r="D128" s="2" t="s">
        <v>1</v>
      </c>
      <c r="E128" s="26" t="s">
        <v>112</v>
      </c>
      <c r="F128" s="2"/>
    </row>
    <row r="129" spans="1:9">
      <c r="A129" s="2" t="s">
        <v>158</v>
      </c>
      <c r="B129" s="88" t="s">
        <v>172</v>
      </c>
      <c r="C129" s="2">
        <v>162</v>
      </c>
      <c r="D129" s="2" t="s">
        <v>1</v>
      </c>
      <c r="E129" s="26" t="s">
        <v>159</v>
      </c>
      <c r="F129" s="2"/>
      <c r="H129" s="4" t="s">
        <v>157</v>
      </c>
    </row>
    <row r="130" spans="1:9">
      <c r="A130" s="2" t="s">
        <v>160</v>
      </c>
      <c r="B130" s="88">
        <v>94</v>
      </c>
      <c r="C130" s="2">
        <v>259</v>
      </c>
      <c r="D130" s="2" t="s">
        <v>1</v>
      </c>
      <c r="E130" s="26" t="s">
        <v>152</v>
      </c>
      <c r="F130" s="2" t="s">
        <v>162</v>
      </c>
      <c r="G130" s="4" t="s">
        <v>163</v>
      </c>
      <c r="H130" s="4" t="s">
        <v>164</v>
      </c>
    </row>
    <row r="131" spans="1:9">
      <c r="A131" s="4" t="s">
        <v>0</v>
      </c>
      <c r="B131" s="88">
        <v>99</v>
      </c>
      <c r="C131" s="4">
        <v>69</v>
      </c>
      <c r="D131" s="4" t="s">
        <v>1</v>
      </c>
      <c r="E131" s="26" t="s">
        <v>5</v>
      </c>
      <c r="F131" s="4" t="s">
        <v>12</v>
      </c>
      <c r="G131" s="4" t="s">
        <v>39</v>
      </c>
      <c r="H131" s="4" t="s">
        <v>635</v>
      </c>
    </row>
    <row r="133" spans="1:9">
      <c r="A133" s="47" t="s">
        <v>173</v>
      </c>
      <c r="I133" s="4">
        <f>I124+1</f>
        <v>85</v>
      </c>
    </row>
    <row r="135" spans="1:9">
      <c r="A135" s="4" t="s">
        <v>166</v>
      </c>
      <c r="B135" s="88">
        <v>85</v>
      </c>
      <c r="C135" s="4">
        <v>536</v>
      </c>
      <c r="D135" s="4" t="s">
        <v>1</v>
      </c>
      <c r="E135" s="26" t="s">
        <v>5</v>
      </c>
      <c r="F135" s="4" t="s">
        <v>76</v>
      </c>
      <c r="G135" s="4" t="s">
        <v>169</v>
      </c>
      <c r="H135" s="4" t="s">
        <v>170</v>
      </c>
    </row>
    <row r="136" spans="1:9">
      <c r="A136" s="4" t="s">
        <v>167</v>
      </c>
      <c r="B136" s="88">
        <v>95</v>
      </c>
      <c r="C136" s="4">
        <v>165</v>
      </c>
      <c r="D136" s="4" t="s">
        <v>1</v>
      </c>
      <c r="E136" s="26" t="s">
        <v>5</v>
      </c>
      <c r="F136" s="4" t="s">
        <v>76</v>
      </c>
      <c r="G136" s="4" t="s">
        <v>169</v>
      </c>
      <c r="H136" s="4" t="s">
        <v>171</v>
      </c>
    </row>
    <row r="137" spans="1:9">
      <c r="A137" s="4" t="s">
        <v>165</v>
      </c>
      <c r="B137" s="88">
        <v>92</v>
      </c>
      <c r="C137" s="4">
        <v>244</v>
      </c>
      <c r="D137" s="4" t="s">
        <v>1</v>
      </c>
      <c r="E137" s="26" t="s">
        <v>5</v>
      </c>
      <c r="F137" s="4" t="s">
        <v>76</v>
      </c>
      <c r="G137" s="4" t="s">
        <v>169</v>
      </c>
      <c r="H137" s="4" t="s">
        <v>170</v>
      </c>
    </row>
    <row r="138" spans="1:9">
      <c r="A138" s="4" t="s">
        <v>0</v>
      </c>
      <c r="B138" s="88" t="s">
        <v>172</v>
      </c>
      <c r="C138" s="4">
        <v>71</v>
      </c>
      <c r="D138" s="4" t="s">
        <v>1</v>
      </c>
      <c r="E138" s="26" t="s">
        <v>5</v>
      </c>
      <c r="F138" s="4" t="s">
        <v>12</v>
      </c>
      <c r="G138" s="4" t="s">
        <v>39</v>
      </c>
      <c r="H138" s="4" t="s">
        <v>168</v>
      </c>
    </row>
    <row r="140" spans="1:9">
      <c r="A140" s="47" t="s">
        <v>174</v>
      </c>
      <c r="I140" s="4">
        <f>I133+1</f>
        <v>86</v>
      </c>
    </row>
    <row r="142" spans="1:9">
      <c r="A142" s="4" t="s">
        <v>175</v>
      </c>
      <c r="B142" s="88">
        <v>98</v>
      </c>
      <c r="C142" s="4">
        <v>220</v>
      </c>
      <c r="D142" s="4" t="s">
        <v>1</v>
      </c>
      <c r="E142" s="26" t="s">
        <v>26</v>
      </c>
      <c r="F142" s="4" t="s">
        <v>31</v>
      </c>
      <c r="G142" s="4" t="s">
        <v>176</v>
      </c>
      <c r="H142" s="1" t="s">
        <v>177</v>
      </c>
    </row>
    <row r="143" spans="1:9" ht="35.15">
      <c r="A143" s="1" t="s">
        <v>181</v>
      </c>
      <c r="B143" s="88">
        <v>98</v>
      </c>
      <c r="C143" s="4">
        <v>229</v>
      </c>
      <c r="D143" s="4" t="s">
        <v>1</v>
      </c>
      <c r="E143" s="26" t="s">
        <v>26</v>
      </c>
      <c r="F143" s="4" t="s">
        <v>31</v>
      </c>
      <c r="G143" s="4" t="s">
        <v>178</v>
      </c>
      <c r="H143" s="1" t="s">
        <v>179</v>
      </c>
    </row>
    <row r="144" spans="1:9" ht="35.15">
      <c r="A144" s="1" t="s">
        <v>27</v>
      </c>
      <c r="B144" s="88">
        <v>98</v>
      </c>
      <c r="C144" s="4">
        <v>215</v>
      </c>
      <c r="D144" s="4" t="s">
        <v>1</v>
      </c>
      <c r="E144" s="26" t="s">
        <v>26</v>
      </c>
      <c r="F144" s="4" t="s">
        <v>31</v>
      </c>
      <c r="G144" s="4" t="s">
        <v>180</v>
      </c>
    </row>
    <row r="145" spans="1:9">
      <c r="A145" s="4" t="s">
        <v>182</v>
      </c>
      <c r="B145" s="88">
        <v>98</v>
      </c>
      <c r="C145" s="4">
        <v>319</v>
      </c>
      <c r="D145" s="4" t="s">
        <v>1</v>
      </c>
      <c r="E145" s="26" t="s">
        <v>26</v>
      </c>
      <c r="F145" s="4" t="s">
        <v>31</v>
      </c>
      <c r="G145" s="4" t="s">
        <v>178</v>
      </c>
      <c r="H145" s="4" t="s">
        <v>183</v>
      </c>
    </row>
    <row r="146" spans="1:9">
      <c r="A146" s="4" t="s">
        <v>184</v>
      </c>
      <c r="B146" s="88">
        <v>99</v>
      </c>
      <c r="C146" s="4">
        <v>165</v>
      </c>
      <c r="D146" s="4" t="s">
        <v>1</v>
      </c>
      <c r="E146" s="26" t="s">
        <v>26</v>
      </c>
      <c r="F146" s="4" t="s">
        <v>31</v>
      </c>
      <c r="G146" s="1" t="s">
        <v>185</v>
      </c>
      <c r="H146" s="4" t="s">
        <v>186</v>
      </c>
    </row>
    <row r="147" spans="1:9">
      <c r="A147" s="4" t="s">
        <v>0</v>
      </c>
      <c r="B147" s="88" t="s">
        <v>172</v>
      </c>
      <c r="C147" s="4">
        <v>71</v>
      </c>
      <c r="D147" s="4" t="s">
        <v>1</v>
      </c>
      <c r="E147" s="26" t="s">
        <v>5</v>
      </c>
      <c r="F147" s="4" t="s">
        <v>12</v>
      </c>
      <c r="G147" s="4" t="s">
        <v>39</v>
      </c>
      <c r="H147" s="4" t="s">
        <v>168</v>
      </c>
    </row>
    <row r="148" spans="1:9">
      <c r="H148" s="1"/>
    </row>
    <row r="149" spans="1:9">
      <c r="A149" s="47" t="s">
        <v>187</v>
      </c>
      <c r="I149" s="4">
        <f>I140+1</f>
        <v>87</v>
      </c>
    </row>
    <row r="151" spans="1:9">
      <c r="A151" s="4" t="s">
        <v>197</v>
      </c>
      <c r="B151" s="88">
        <v>86</v>
      </c>
      <c r="C151" s="4">
        <v>240</v>
      </c>
      <c r="D151" s="4" t="s">
        <v>161</v>
      </c>
      <c r="E151" s="26" t="s">
        <v>47</v>
      </c>
      <c r="F151" s="4" t="s">
        <v>198</v>
      </c>
      <c r="H151" s="1" t="s">
        <v>199</v>
      </c>
    </row>
    <row r="152" spans="1:9">
      <c r="A152" s="1" t="s">
        <v>205</v>
      </c>
      <c r="B152" s="88">
        <v>86</v>
      </c>
      <c r="C152" s="4">
        <v>250</v>
      </c>
      <c r="D152" s="4" t="s">
        <v>202</v>
      </c>
      <c r="E152" s="26" t="s">
        <v>26</v>
      </c>
      <c r="F152" s="4" t="s">
        <v>60</v>
      </c>
      <c r="G152" s="4" t="s">
        <v>204</v>
      </c>
      <c r="H152" s="1" t="s">
        <v>59</v>
      </c>
    </row>
    <row r="153" spans="1:9" ht="35.15">
      <c r="A153" s="1" t="s">
        <v>193</v>
      </c>
      <c r="B153" s="88">
        <v>90</v>
      </c>
      <c r="C153" s="4">
        <v>250</v>
      </c>
      <c r="D153" s="4" t="s">
        <v>1</v>
      </c>
      <c r="E153" s="26" t="s">
        <v>47</v>
      </c>
      <c r="F153" s="4" t="s">
        <v>194</v>
      </c>
      <c r="G153" s="4" t="s">
        <v>195</v>
      </c>
      <c r="H153" s="4" t="s">
        <v>196</v>
      </c>
    </row>
    <row r="154" spans="1:9">
      <c r="A154" s="4" t="s">
        <v>191</v>
      </c>
      <c r="B154" s="88">
        <v>94</v>
      </c>
      <c r="C154" s="4">
        <v>250</v>
      </c>
      <c r="D154" s="4" t="s">
        <v>203</v>
      </c>
      <c r="E154" s="26" t="s">
        <v>26</v>
      </c>
      <c r="F154" s="4" t="s">
        <v>60</v>
      </c>
      <c r="G154" s="4" t="s">
        <v>192</v>
      </c>
      <c r="H154" s="4" t="s">
        <v>200</v>
      </c>
    </row>
    <row r="155" spans="1:9">
      <c r="A155" s="4" t="s">
        <v>188</v>
      </c>
      <c r="B155" s="88">
        <v>87</v>
      </c>
      <c r="C155" s="4">
        <v>179</v>
      </c>
      <c r="D155" s="4" t="s">
        <v>1</v>
      </c>
      <c r="E155" s="26" t="s">
        <v>5</v>
      </c>
      <c r="F155" s="4" t="s">
        <v>76</v>
      </c>
      <c r="G155" s="1" t="s">
        <v>189</v>
      </c>
      <c r="I155" s="4" t="s">
        <v>190</v>
      </c>
    </row>
    <row r="156" spans="1:9">
      <c r="A156" s="4" t="s">
        <v>0</v>
      </c>
      <c r="B156" s="88" t="s">
        <v>172</v>
      </c>
      <c r="C156" s="4">
        <v>71</v>
      </c>
      <c r="D156" s="4" t="s">
        <v>1</v>
      </c>
      <c r="E156" s="26" t="s">
        <v>5</v>
      </c>
      <c r="F156" s="4" t="s">
        <v>12</v>
      </c>
      <c r="G156" s="4" t="s">
        <v>39</v>
      </c>
      <c r="H156" s="4" t="s">
        <v>168</v>
      </c>
    </row>
    <row r="157" spans="1:9">
      <c r="A157" s="4" t="s">
        <v>201</v>
      </c>
    </row>
    <row r="159" spans="1:9">
      <c r="A159" s="47" t="s">
        <v>206</v>
      </c>
      <c r="I159" s="4">
        <f>I149+1</f>
        <v>88</v>
      </c>
    </row>
    <row r="161" spans="1:9">
      <c r="A161" s="4" t="s">
        <v>210</v>
      </c>
      <c r="B161" s="88">
        <v>99</v>
      </c>
      <c r="C161" s="4">
        <v>595</v>
      </c>
      <c r="D161" s="4" t="s">
        <v>1</v>
      </c>
      <c r="E161" s="26" t="s">
        <v>26</v>
      </c>
      <c r="F161" s="4" t="s">
        <v>225</v>
      </c>
      <c r="G161" s="4" t="s">
        <v>211</v>
      </c>
      <c r="H161" s="1" t="s">
        <v>212</v>
      </c>
      <c r="I161" s="4" t="s">
        <v>224</v>
      </c>
    </row>
    <row r="162" spans="1:9">
      <c r="A162" s="1" t="s">
        <v>215</v>
      </c>
      <c r="B162" s="88" t="s">
        <v>172</v>
      </c>
      <c r="C162" s="4">
        <v>495</v>
      </c>
      <c r="D162" s="4" t="s">
        <v>1</v>
      </c>
      <c r="E162" s="26" t="s">
        <v>47</v>
      </c>
      <c r="F162" s="4" t="s">
        <v>162</v>
      </c>
      <c r="G162" s="4" t="s">
        <v>216</v>
      </c>
      <c r="H162" s="1" t="s">
        <v>217</v>
      </c>
    </row>
    <row r="163" spans="1:9" ht="35.15">
      <c r="A163" s="1" t="s">
        <v>218</v>
      </c>
      <c r="B163" s="88">
        <v>98</v>
      </c>
      <c r="C163" s="4">
        <v>260</v>
      </c>
      <c r="D163" s="4" t="s">
        <v>1</v>
      </c>
      <c r="E163" s="26" t="s">
        <v>26</v>
      </c>
      <c r="F163" s="4" t="s">
        <v>60</v>
      </c>
      <c r="G163" s="4" t="s">
        <v>219</v>
      </c>
      <c r="H163" s="4" t="s">
        <v>147</v>
      </c>
    </row>
    <row r="164" spans="1:9">
      <c r="A164" s="4" t="s">
        <v>220</v>
      </c>
      <c r="B164" s="88">
        <v>99</v>
      </c>
      <c r="C164" s="4">
        <v>350</v>
      </c>
      <c r="D164" s="4" t="s">
        <v>1</v>
      </c>
      <c r="E164" s="26" t="s">
        <v>5</v>
      </c>
      <c r="F164" s="4" t="s">
        <v>222</v>
      </c>
      <c r="G164" s="26" t="s">
        <v>223</v>
      </c>
      <c r="H164" s="4" t="s">
        <v>221</v>
      </c>
    </row>
    <row r="165" spans="1:9">
      <c r="A165" s="4" t="s">
        <v>214</v>
      </c>
      <c r="B165" s="88" t="s">
        <v>172</v>
      </c>
      <c r="C165" s="4">
        <v>249</v>
      </c>
      <c r="D165" s="4" t="s">
        <v>1</v>
      </c>
      <c r="E165" s="26" t="s">
        <v>47</v>
      </c>
      <c r="F165" s="4" t="s">
        <v>208</v>
      </c>
      <c r="G165" s="1" t="s">
        <v>209</v>
      </c>
      <c r="H165" s="1" t="s">
        <v>207</v>
      </c>
    </row>
    <row r="166" spans="1:9">
      <c r="A166" s="4" t="s">
        <v>0</v>
      </c>
      <c r="B166" s="88" t="s">
        <v>172</v>
      </c>
      <c r="C166" s="4">
        <v>73</v>
      </c>
      <c r="D166" s="4" t="s">
        <v>1</v>
      </c>
      <c r="E166" s="26" t="s">
        <v>5</v>
      </c>
      <c r="F166" s="4" t="s">
        <v>12</v>
      </c>
      <c r="G166" s="4" t="s">
        <v>39</v>
      </c>
      <c r="H166" s="4" t="s">
        <v>635</v>
      </c>
    </row>
    <row r="167" spans="1:9">
      <c r="A167" s="4" t="s">
        <v>213</v>
      </c>
    </row>
    <row r="169" spans="1:9">
      <c r="A169" s="47" t="s">
        <v>226</v>
      </c>
      <c r="I169" s="4">
        <f>I159+1</f>
        <v>89</v>
      </c>
    </row>
    <row r="171" spans="1:9" ht="18" customHeight="1">
      <c r="A171" s="4" t="s">
        <v>227</v>
      </c>
      <c r="B171" s="88">
        <v>88</v>
      </c>
      <c r="C171" s="4">
        <v>240</v>
      </c>
      <c r="D171" s="4" t="s">
        <v>161</v>
      </c>
      <c r="E171" s="26" t="s">
        <v>47</v>
      </c>
      <c r="F171" s="4" t="s">
        <v>228</v>
      </c>
      <c r="G171" s="4" t="s">
        <v>242</v>
      </c>
      <c r="H171" s="26" t="s">
        <v>229</v>
      </c>
    </row>
    <row r="172" spans="1:9" ht="18" customHeight="1">
      <c r="A172" s="1" t="s">
        <v>230</v>
      </c>
      <c r="B172" s="88">
        <v>88</v>
      </c>
      <c r="C172" s="4">
        <v>250</v>
      </c>
      <c r="D172" s="4" t="s">
        <v>149</v>
      </c>
      <c r="E172" s="26" t="s">
        <v>47</v>
      </c>
      <c r="F172" s="4" t="s">
        <v>228</v>
      </c>
      <c r="G172" s="4" t="s">
        <v>243</v>
      </c>
      <c r="H172" s="26" t="s">
        <v>231</v>
      </c>
    </row>
    <row r="173" spans="1:9" ht="18" customHeight="1">
      <c r="A173" s="1" t="s">
        <v>232</v>
      </c>
      <c r="B173" s="88">
        <v>88</v>
      </c>
      <c r="C173" s="4">
        <v>686</v>
      </c>
      <c r="D173" s="4" t="s">
        <v>1</v>
      </c>
      <c r="E173" s="26" t="s">
        <v>47</v>
      </c>
      <c r="F173" s="4" t="s">
        <v>233</v>
      </c>
      <c r="G173" s="4" t="s">
        <v>244</v>
      </c>
      <c r="H173" s="26" t="s">
        <v>234</v>
      </c>
    </row>
    <row r="174" spans="1:9">
      <c r="A174" s="4" t="s">
        <v>235</v>
      </c>
      <c r="B174" s="88">
        <v>88</v>
      </c>
      <c r="C174" s="4">
        <v>465</v>
      </c>
      <c r="D174" s="4" t="s">
        <v>161</v>
      </c>
      <c r="E174" s="26" t="s">
        <v>47</v>
      </c>
      <c r="F174" s="4" t="s">
        <v>236</v>
      </c>
      <c r="G174" s="26" t="s">
        <v>245</v>
      </c>
      <c r="H174" s="26" t="s">
        <v>237</v>
      </c>
    </row>
    <row r="175" spans="1:9">
      <c r="A175" s="4" t="s">
        <v>0</v>
      </c>
      <c r="B175" s="88" t="s">
        <v>172</v>
      </c>
      <c r="C175" s="4">
        <v>73</v>
      </c>
      <c r="D175" s="4" t="s">
        <v>1</v>
      </c>
      <c r="E175" s="26" t="s">
        <v>5</v>
      </c>
      <c r="F175" s="4" t="s">
        <v>12</v>
      </c>
      <c r="G175" s="4" t="s">
        <v>39</v>
      </c>
      <c r="H175" s="4" t="s">
        <v>635</v>
      </c>
    </row>
    <row r="176" spans="1:9">
      <c r="A176" s="4" t="s">
        <v>238</v>
      </c>
    </row>
    <row r="179" spans="1:9">
      <c r="A179" s="47" t="s">
        <v>270</v>
      </c>
      <c r="I179" s="4">
        <f>I169+1</f>
        <v>90</v>
      </c>
    </row>
    <row r="181" spans="1:9">
      <c r="A181" s="4" t="s">
        <v>246</v>
      </c>
      <c r="B181" s="88" t="s">
        <v>172</v>
      </c>
      <c r="C181" s="4">
        <v>771</v>
      </c>
      <c r="D181" s="4" t="s">
        <v>1</v>
      </c>
      <c r="E181" s="26" t="s">
        <v>120</v>
      </c>
      <c r="F181" s="1" t="s">
        <v>116</v>
      </c>
      <c r="H181" s="4" t="s">
        <v>252</v>
      </c>
    </row>
    <row r="182" spans="1:9">
      <c r="A182" s="4" t="s">
        <v>247</v>
      </c>
      <c r="B182" s="88" t="s">
        <v>172</v>
      </c>
      <c r="C182" s="4">
        <v>519</v>
      </c>
      <c r="D182" s="4" t="s">
        <v>1</v>
      </c>
      <c r="E182" s="26" t="s">
        <v>120</v>
      </c>
      <c r="F182" s="1" t="s">
        <v>116</v>
      </c>
      <c r="H182" s="4" t="s">
        <v>251</v>
      </c>
    </row>
    <row r="183" spans="1:9">
      <c r="A183" s="4" t="s">
        <v>248</v>
      </c>
      <c r="B183" s="88" t="s">
        <v>172</v>
      </c>
      <c r="C183" s="4">
        <v>399</v>
      </c>
      <c r="D183" s="4" t="s">
        <v>1</v>
      </c>
      <c r="E183" s="26" t="s">
        <v>120</v>
      </c>
      <c r="F183" s="1" t="s">
        <v>116</v>
      </c>
      <c r="H183" s="4" t="s">
        <v>11</v>
      </c>
    </row>
    <row r="184" spans="1:9">
      <c r="A184" s="4" t="s">
        <v>249</v>
      </c>
      <c r="B184" s="88" t="s">
        <v>172</v>
      </c>
      <c r="C184" s="4">
        <v>399</v>
      </c>
      <c r="D184" s="4" t="s">
        <v>1</v>
      </c>
      <c r="E184" s="26" t="s">
        <v>120</v>
      </c>
      <c r="F184" s="1" t="s">
        <v>253</v>
      </c>
      <c r="H184" s="4" t="s">
        <v>250</v>
      </c>
    </row>
    <row r="185" spans="1:9">
      <c r="A185" s="4" t="s">
        <v>0</v>
      </c>
      <c r="B185" s="88" t="s">
        <v>172</v>
      </c>
      <c r="C185" s="4">
        <v>73</v>
      </c>
      <c r="D185" s="4" t="s">
        <v>1</v>
      </c>
      <c r="E185" s="26" t="s">
        <v>5</v>
      </c>
      <c r="F185" s="4" t="s">
        <v>12</v>
      </c>
      <c r="H185" s="4" t="s">
        <v>635</v>
      </c>
    </row>
    <row r="186" spans="1:9">
      <c r="A186" s="4" t="s">
        <v>254</v>
      </c>
    </row>
    <row r="188" spans="1:9">
      <c r="A188" s="47" t="s">
        <v>269</v>
      </c>
      <c r="I188" s="4">
        <f>I179+1</f>
        <v>91</v>
      </c>
    </row>
    <row r="190" spans="1:9">
      <c r="A190" s="2" t="s">
        <v>255</v>
      </c>
      <c r="B190" s="88" t="s">
        <v>260</v>
      </c>
      <c r="C190" s="4">
        <v>462</v>
      </c>
      <c r="D190" s="4" t="s">
        <v>1</v>
      </c>
      <c r="E190" s="26" t="s">
        <v>112</v>
      </c>
      <c r="F190" s="1" t="s">
        <v>263</v>
      </c>
      <c r="H190" s="4" t="s">
        <v>252</v>
      </c>
    </row>
    <row r="191" spans="1:9">
      <c r="A191" s="2" t="s">
        <v>256</v>
      </c>
      <c r="B191" s="88" t="s">
        <v>261</v>
      </c>
      <c r="C191" s="4">
        <v>280</v>
      </c>
      <c r="D191" s="4" t="s">
        <v>1</v>
      </c>
      <c r="E191" s="26" t="s">
        <v>112</v>
      </c>
      <c r="F191" s="1" t="s">
        <v>263</v>
      </c>
      <c r="H191" s="4" t="s">
        <v>265</v>
      </c>
    </row>
    <row r="192" spans="1:9">
      <c r="A192" s="2" t="s">
        <v>257</v>
      </c>
      <c r="B192" s="88" t="s">
        <v>262</v>
      </c>
      <c r="C192" s="4">
        <v>420</v>
      </c>
      <c r="D192" s="4" t="s">
        <v>1</v>
      </c>
      <c r="E192" s="26" t="s">
        <v>26</v>
      </c>
      <c r="F192" s="4" t="s">
        <v>31</v>
      </c>
      <c r="G192" s="4" t="s">
        <v>176</v>
      </c>
      <c r="H192" s="4" t="s">
        <v>266</v>
      </c>
    </row>
    <row r="193" spans="1:9">
      <c r="A193" s="2" t="s">
        <v>258</v>
      </c>
      <c r="B193" s="88" t="s">
        <v>262</v>
      </c>
      <c r="C193" s="4">
        <v>148</v>
      </c>
      <c r="D193" s="4" t="s">
        <v>1</v>
      </c>
      <c r="E193" s="26" t="s">
        <v>26</v>
      </c>
      <c r="F193" s="4" t="s">
        <v>60</v>
      </c>
      <c r="G193" s="4" t="s">
        <v>264</v>
      </c>
      <c r="H193" s="4" t="s">
        <v>267</v>
      </c>
    </row>
    <row r="194" spans="1:9">
      <c r="A194" s="2" t="s">
        <v>259</v>
      </c>
      <c r="B194" s="88" t="s">
        <v>172</v>
      </c>
      <c r="C194" s="4">
        <v>73</v>
      </c>
      <c r="D194" s="4" t="s">
        <v>1</v>
      </c>
      <c r="E194" s="26" t="s">
        <v>5</v>
      </c>
      <c r="F194" s="4" t="s">
        <v>12</v>
      </c>
      <c r="H194" s="4" t="s">
        <v>635</v>
      </c>
    </row>
    <row r="195" spans="1:9">
      <c r="A195" s="4" t="s">
        <v>268</v>
      </c>
    </row>
    <row r="197" spans="1:9">
      <c r="A197" s="47" t="s">
        <v>271</v>
      </c>
      <c r="I197" s="4">
        <f>I188+1</f>
        <v>92</v>
      </c>
    </row>
    <row r="199" spans="1:9">
      <c r="A199" s="2" t="s">
        <v>272</v>
      </c>
      <c r="B199" s="88" t="s">
        <v>273</v>
      </c>
      <c r="C199" s="4">
        <v>400</v>
      </c>
      <c r="D199" s="4" t="s">
        <v>274</v>
      </c>
      <c r="E199" s="26" t="s">
        <v>275</v>
      </c>
      <c r="F199" s="1" t="s">
        <v>151</v>
      </c>
    </row>
    <row r="200" spans="1:9">
      <c r="A200" s="2" t="s">
        <v>276</v>
      </c>
      <c r="B200" s="88" t="s">
        <v>277</v>
      </c>
      <c r="C200" s="4">
        <v>309</v>
      </c>
      <c r="D200" s="4" t="s">
        <v>1</v>
      </c>
      <c r="E200" s="26" t="s">
        <v>112</v>
      </c>
      <c r="F200" s="1" t="s">
        <v>283</v>
      </c>
    </row>
    <row r="201" spans="1:9">
      <c r="A201" s="2" t="s">
        <v>115</v>
      </c>
      <c r="B201" s="88" t="s">
        <v>278</v>
      </c>
      <c r="C201" s="4">
        <v>208</v>
      </c>
      <c r="D201" s="4" t="s">
        <v>1</v>
      </c>
      <c r="E201" s="26" t="s">
        <v>280</v>
      </c>
      <c r="F201" s="4" t="s">
        <v>116</v>
      </c>
      <c r="G201" s="4" t="s">
        <v>279</v>
      </c>
    </row>
    <row r="202" spans="1:9">
      <c r="A202" s="2" t="s">
        <v>282</v>
      </c>
      <c r="B202" s="88" t="s">
        <v>278</v>
      </c>
      <c r="C202" s="4">
        <v>424</v>
      </c>
      <c r="D202" s="4" t="s">
        <v>1</v>
      </c>
      <c r="E202" s="26" t="s">
        <v>275</v>
      </c>
      <c r="F202" s="4" t="s">
        <v>281</v>
      </c>
    </row>
    <row r="203" spans="1:9">
      <c r="A203" s="2" t="s">
        <v>259</v>
      </c>
      <c r="B203" s="88" t="s">
        <v>172</v>
      </c>
      <c r="C203" s="4">
        <v>73</v>
      </c>
      <c r="D203" s="4" t="s">
        <v>1</v>
      </c>
      <c r="E203" s="26" t="s">
        <v>5</v>
      </c>
      <c r="F203" s="4" t="s">
        <v>12</v>
      </c>
      <c r="G203" s="4" t="s">
        <v>39</v>
      </c>
      <c r="H203" s="4" t="s">
        <v>635</v>
      </c>
    </row>
    <row r="204" spans="1:9">
      <c r="A204" s="4" t="s">
        <v>301</v>
      </c>
    </row>
    <row r="206" spans="1:9">
      <c r="A206" s="47" t="s">
        <v>286</v>
      </c>
      <c r="I206" s="4">
        <f>I197+1</f>
        <v>93</v>
      </c>
    </row>
    <row r="208" spans="1:9">
      <c r="A208" s="2" t="s">
        <v>296</v>
      </c>
      <c r="B208" s="88" t="s">
        <v>287</v>
      </c>
      <c r="C208" s="4">
        <v>315</v>
      </c>
      <c r="D208" s="4" t="s">
        <v>1</v>
      </c>
      <c r="E208" s="26" t="s">
        <v>275</v>
      </c>
      <c r="F208" s="4" t="s">
        <v>46</v>
      </c>
      <c r="G208" s="4" t="s">
        <v>298</v>
      </c>
      <c r="H208" s="2" t="s">
        <v>291</v>
      </c>
    </row>
    <row r="209" spans="1:9">
      <c r="A209" s="2" t="s">
        <v>299</v>
      </c>
      <c r="B209" s="88" t="s">
        <v>284</v>
      </c>
      <c r="C209" s="4">
        <v>69</v>
      </c>
      <c r="D209" s="4" t="s">
        <v>1</v>
      </c>
      <c r="E209" s="26" t="s">
        <v>5</v>
      </c>
      <c r="F209" s="4" t="s">
        <v>12</v>
      </c>
      <c r="G209" s="4" t="s">
        <v>39</v>
      </c>
      <c r="H209" s="4" t="s">
        <v>294</v>
      </c>
    </row>
    <row r="210" spans="1:9">
      <c r="A210" s="2" t="s">
        <v>285</v>
      </c>
      <c r="B210" s="88" t="s">
        <v>284</v>
      </c>
      <c r="C210" s="4">
        <v>179</v>
      </c>
      <c r="D210" s="4" t="s">
        <v>1</v>
      </c>
      <c r="E210" s="26" t="s">
        <v>275</v>
      </c>
      <c r="F210" s="4" t="s">
        <v>46</v>
      </c>
      <c r="G210" s="4" t="s">
        <v>298</v>
      </c>
      <c r="H210" s="4" t="s">
        <v>293</v>
      </c>
    </row>
    <row r="211" spans="1:9">
      <c r="A211" s="2" t="s">
        <v>297</v>
      </c>
      <c r="B211" s="88" t="s">
        <v>284</v>
      </c>
      <c r="C211" s="4">
        <v>184</v>
      </c>
      <c r="D211" s="4" t="s">
        <v>1</v>
      </c>
      <c r="E211" s="26" t="s">
        <v>275</v>
      </c>
      <c r="F211" s="4" t="s">
        <v>46</v>
      </c>
      <c r="G211" s="4" t="s">
        <v>298</v>
      </c>
      <c r="H211" s="2" t="s">
        <v>291</v>
      </c>
    </row>
    <row r="212" spans="1:9">
      <c r="A212" s="2" t="s">
        <v>289</v>
      </c>
      <c r="B212" s="88" t="s">
        <v>290</v>
      </c>
      <c r="C212" s="4">
        <v>735</v>
      </c>
      <c r="D212" s="4" t="s">
        <v>1</v>
      </c>
      <c r="E212" s="26" t="s">
        <v>275</v>
      </c>
      <c r="F212" s="1" t="s">
        <v>288</v>
      </c>
      <c r="G212" s="4" t="s">
        <v>295</v>
      </c>
      <c r="H212" s="4" t="s">
        <v>292</v>
      </c>
    </row>
    <row r="213" spans="1:9">
      <c r="A213" s="4" t="s">
        <v>300</v>
      </c>
    </row>
    <row r="215" spans="1:9">
      <c r="A215" s="47" t="s">
        <v>302</v>
      </c>
      <c r="I215" s="4">
        <f>I206+1</f>
        <v>94</v>
      </c>
    </row>
    <row r="217" spans="1:9">
      <c r="A217" s="2" t="s">
        <v>305</v>
      </c>
      <c r="B217" s="88" t="s">
        <v>287</v>
      </c>
      <c r="C217" s="4">
        <v>160</v>
      </c>
      <c r="E217" s="26" t="s">
        <v>275</v>
      </c>
      <c r="F217" s="4" t="s">
        <v>304</v>
      </c>
      <c r="G217" s="4" t="s">
        <v>303</v>
      </c>
      <c r="H217" s="2" t="s">
        <v>310</v>
      </c>
    </row>
    <row r="218" spans="1:9">
      <c r="A218" s="2" t="s">
        <v>306</v>
      </c>
      <c r="B218" s="88" t="s">
        <v>287</v>
      </c>
      <c r="C218" s="4">
        <v>155</v>
      </c>
      <c r="D218" s="4" t="s">
        <v>1</v>
      </c>
      <c r="E218" s="26" t="s">
        <v>51</v>
      </c>
      <c r="F218" s="4" t="s">
        <v>311</v>
      </c>
      <c r="G218" s="4" t="s">
        <v>312</v>
      </c>
      <c r="H218" s="4" t="s">
        <v>100</v>
      </c>
    </row>
    <row r="219" spans="1:9">
      <c r="A219" s="2" t="s">
        <v>307</v>
      </c>
      <c r="B219" s="88" t="s">
        <v>260</v>
      </c>
      <c r="C219" s="4">
        <v>350</v>
      </c>
      <c r="E219" s="26" t="s">
        <v>275</v>
      </c>
      <c r="F219" s="4" t="s">
        <v>304</v>
      </c>
      <c r="G219" s="4" t="s">
        <v>303</v>
      </c>
      <c r="H219" s="4" t="s">
        <v>82</v>
      </c>
    </row>
    <row r="220" spans="1:9">
      <c r="A220" s="2" t="s">
        <v>259</v>
      </c>
      <c r="B220" s="88" t="s">
        <v>172</v>
      </c>
      <c r="C220" s="4">
        <v>73</v>
      </c>
      <c r="D220" s="4" t="s">
        <v>1</v>
      </c>
      <c r="E220" s="26" t="s">
        <v>5</v>
      </c>
      <c r="F220" s="4" t="s">
        <v>12</v>
      </c>
      <c r="G220" s="4" t="s">
        <v>39</v>
      </c>
      <c r="H220" s="4" t="s">
        <v>635</v>
      </c>
    </row>
    <row r="221" spans="1:9">
      <c r="A221" s="2" t="s">
        <v>308</v>
      </c>
      <c r="B221" s="88" t="s">
        <v>287</v>
      </c>
      <c r="C221" s="4">
        <v>290</v>
      </c>
      <c r="E221" s="26" t="s">
        <v>275</v>
      </c>
      <c r="F221" s="4" t="s">
        <v>304</v>
      </c>
      <c r="G221" s="4" t="s">
        <v>303</v>
      </c>
      <c r="H221" s="4" t="s">
        <v>82</v>
      </c>
    </row>
    <row r="222" spans="1:9">
      <c r="A222" s="4" t="s">
        <v>309</v>
      </c>
    </row>
    <row r="224" spans="1:9">
      <c r="A224" s="47" t="s">
        <v>327</v>
      </c>
      <c r="I224" s="4">
        <f>I215+1</f>
        <v>95</v>
      </c>
    </row>
    <row r="226" spans="1:9">
      <c r="A226" s="2" t="s">
        <v>322</v>
      </c>
      <c r="B226" s="88" t="s">
        <v>287</v>
      </c>
      <c r="C226" s="4">
        <v>395</v>
      </c>
      <c r="D226" s="4" t="s">
        <v>1</v>
      </c>
      <c r="E226" s="26" t="s">
        <v>314</v>
      </c>
      <c r="F226" s="4" t="s">
        <v>318</v>
      </c>
      <c r="G226" s="2" t="s">
        <v>323</v>
      </c>
      <c r="H226" s="2" t="s">
        <v>320</v>
      </c>
    </row>
    <row r="227" spans="1:9">
      <c r="A227" s="2" t="s">
        <v>328</v>
      </c>
      <c r="B227" s="88" t="s">
        <v>284</v>
      </c>
      <c r="C227" s="4">
        <v>139</v>
      </c>
      <c r="D227" s="4" t="s">
        <v>1</v>
      </c>
      <c r="E227" s="26" t="s">
        <v>314</v>
      </c>
      <c r="F227" s="4" t="s">
        <v>321</v>
      </c>
      <c r="G227" s="4" t="s">
        <v>326</v>
      </c>
      <c r="H227" s="4" t="s">
        <v>315</v>
      </c>
      <c r="I227" s="4" t="s">
        <v>329</v>
      </c>
    </row>
    <row r="228" spans="1:9">
      <c r="A228" s="2" t="s">
        <v>317</v>
      </c>
      <c r="B228" s="88" t="s">
        <v>278</v>
      </c>
      <c r="C228" s="4">
        <v>180</v>
      </c>
      <c r="D228" s="4" t="s">
        <v>1</v>
      </c>
      <c r="E228" s="26" t="s">
        <v>314</v>
      </c>
      <c r="F228" s="4" t="s">
        <v>318</v>
      </c>
      <c r="G228" s="4" t="s">
        <v>319</v>
      </c>
      <c r="H228" s="4" t="s">
        <v>320</v>
      </c>
    </row>
    <row r="229" spans="1:9">
      <c r="A229" s="2" t="s">
        <v>259</v>
      </c>
      <c r="B229" s="88" t="s">
        <v>172</v>
      </c>
      <c r="C229" s="4">
        <v>75</v>
      </c>
      <c r="D229" s="4" t="s">
        <v>1</v>
      </c>
      <c r="E229" s="26" t="s">
        <v>5</v>
      </c>
      <c r="F229" s="4" t="s">
        <v>12</v>
      </c>
      <c r="G229" s="4" t="s">
        <v>39</v>
      </c>
      <c r="H229" s="4" t="s">
        <v>635</v>
      </c>
      <c r="I229" s="4" t="s">
        <v>316</v>
      </c>
    </row>
    <row r="230" spans="1:9">
      <c r="A230" s="2" t="s">
        <v>313</v>
      </c>
      <c r="B230" s="88" t="s">
        <v>287</v>
      </c>
      <c r="C230" s="4">
        <v>119</v>
      </c>
      <c r="D230" s="4" t="s">
        <v>1</v>
      </c>
      <c r="E230" s="26" t="s">
        <v>314</v>
      </c>
      <c r="F230" s="4" t="s">
        <v>321</v>
      </c>
      <c r="G230" s="4" t="s">
        <v>325</v>
      </c>
      <c r="H230" s="4" t="s">
        <v>315</v>
      </c>
    </row>
    <row r="231" spans="1:9">
      <c r="A231" s="4" t="s">
        <v>324</v>
      </c>
    </row>
    <row r="233" spans="1:9">
      <c r="A233" s="47" t="s">
        <v>331</v>
      </c>
      <c r="I233" s="4">
        <f>I224+1</f>
        <v>96</v>
      </c>
    </row>
    <row r="235" spans="1:9">
      <c r="A235" s="2" t="s">
        <v>348</v>
      </c>
      <c r="B235" s="88" t="s">
        <v>172</v>
      </c>
      <c r="C235" s="4">
        <v>554</v>
      </c>
      <c r="D235" s="4" t="s">
        <v>1</v>
      </c>
      <c r="E235" s="26" t="s">
        <v>275</v>
      </c>
      <c r="F235" s="4" t="s">
        <v>46</v>
      </c>
      <c r="G235" s="2" t="s">
        <v>343</v>
      </c>
      <c r="H235" s="2" t="s">
        <v>113</v>
      </c>
    </row>
    <row r="236" spans="1:9">
      <c r="A236" s="2" t="s">
        <v>333</v>
      </c>
      <c r="B236" s="88" t="s">
        <v>334</v>
      </c>
      <c r="C236" s="4">
        <v>130</v>
      </c>
      <c r="D236" s="4" t="s">
        <v>1</v>
      </c>
      <c r="E236" s="26" t="s">
        <v>337</v>
      </c>
      <c r="F236" s="4" t="s">
        <v>335</v>
      </c>
      <c r="G236" s="4" t="s">
        <v>336</v>
      </c>
      <c r="H236" s="2" t="s">
        <v>113</v>
      </c>
      <c r="I236" s="4" t="s">
        <v>125</v>
      </c>
    </row>
    <row r="237" spans="1:9">
      <c r="A237" s="2" t="s">
        <v>259</v>
      </c>
      <c r="B237" s="88" t="s">
        <v>172</v>
      </c>
      <c r="C237" s="4">
        <v>75</v>
      </c>
      <c r="D237" s="4" t="s">
        <v>1</v>
      </c>
      <c r="E237" s="26" t="s">
        <v>5</v>
      </c>
      <c r="F237" s="4" t="s">
        <v>12</v>
      </c>
      <c r="G237" s="4" t="s">
        <v>39</v>
      </c>
      <c r="H237" s="4" t="s">
        <v>635</v>
      </c>
      <c r="I237" s="4" t="s">
        <v>316</v>
      </c>
    </row>
    <row r="238" spans="1:9">
      <c r="A238" s="4" t="s">
        <v>338</v>
      </c>
      <c r="B238" s="88" t="s">
        <v>334</v>
      </c>
      <c r="C238" s="4">
        <v>299</v>
      </c>
      <c r="D238" s="4" t="s">
        <v>1</v>
      </c>
      <c r="E238" s="26" t="s">
        <v>112</v>
      </c>
      <c r="F238" s="4" t="s">
        <v>339</v>
      </c>
      <c r="G238" s="4" t="s">
        <v>340</v>
      </c>
      <c r="H238" s="2" t="s">
        <v>113</v>
      </c>
      <c r="I238" s="4" t="s">
        <v>332</v>
      </c>
    </row>
    <row r="239" spans="1:9">
      <c r="A239" s="2" t="s">
        <v>346</v>
      </c>
      <c r="B239" s="88" t="s">
        <v>284</v>
      </c>
      <c r="C239" s="4">
        <v>89</v>
      </c>
      <c r="D239" s="4" t="s">
        <v>1</v>
      </c>
      <c r="E239" s="26" t="s">
        <v>341</v>
      </c>
      <c r="F239" s="4" t="s">
        <v>347</v>
      </c>
      <c r="G239" s="4" t="s">
        <v>342</v>
      </c>
      <c r="H239" s="2" t="s">
        <v>113</v>
      </c>
      <c r="I239" s="4" t="s">
        <v>345</v>
      </c>
    </row>
    <row r="240" spans="1:9">
      <c r="A240" s="4" t="s">
        <v>344</v>
      </c>
    </row>
    <row r="243" spans="1:9">
      <c r="A243" s="47" t="s">
        <v>349</v>
      </c>
      <c r="I243" s="4">
        <f>I233+1</f>
        <v>97</v>
      </c>
    </row>
    <row r="245" spans="1:9">
      <c r="A245" s="2" t="s">
        <v>354</v>
      </c>
      <c r="B245" s="88" t="s">
        <v>260</v>
      </c>
      <c r="C245" s="4">
        <v>335</v>
      </c>
      <c r="D245" s="4" t="s">
        <v>1</v>
      </c>
      <c r="E245" s="26" t="s">
        <v>5</v>
      </c>
      <c r="F245" s="4" t="s">
        <v>12</v>
      </c>
      <c r="G245" s="4" t="s">
        <v>39</v>
      </c>
      <c r="H245" s="2" t="s">
        <v>361</v>
      </c>
    </row>
    <row r="246" spans="1:9" ht="35.15">
      <c r="A246" s="2" t="s">
        <v>355</v>
      </c>
      <c r="B246" s="88" t="s">
        <v>278</v>
      </c>
      <c r="C246" s="4">
        <v>518</v>
      </c>
      <c r="D246" s="4" t="s">
        <v>1</v>
      </c>
      <c r="E246" s="26" t="s">
        <v>5</v>
      </c>
      <c r="F246" s="4" t="s">
        <v>352</v>
      </c>
      <c r="G246" s="4" t="s">
        <v>39</v>
      </c>
      <c r="H246" s="1" t="s">
        <v>366</v>
      </c>
      <c r="I246" s="4" t="s">
        <v>350</v>
      </c>
    </row>
    <row r="247" spans="1:9">
      <c r="A247" s="2" t="s">
        <v>356</v>
      </c>
      <c r="B247" s="88" t="s">
        <v>277</v>
      </c>
      <c r="C247" s="4">
        <v>787</v>
      </c>
      <c r="D247" s="4" t="s">
        <v>1</v>
      </c>
      <c r="E247" s="26" t="s">
        <v>5</v>
      </c>
      <c r="F247" s="4" t="s">
        <v>362</v>
      </c>
      <c r="G247" s="4" t="s">
        <v>39</v>
      </c>
      <c r="H247" s="2" t="s">
        <v>365</v>
      </c>
      <c r="I247" s="4" t="s">
        <v>351</v>
      </c>
    </row>
    <row r="248" spans="1:9">
      <c r="A248" s="2" t="s">
        <v>259</v>
      </c>
      <c r="B248" s="88" t="s">
        <v>172</v>
      </c>
      <c r="C248" s="4">
        <v>75</v>
      </c>
      <c r="D248" s="4" t="s">
        <v>1</v>
      </c>
      <c r="E248" s="26" t="s">
        <v>5</v>
      </c>
      <c r="F248" s="4" t="s">
        <v>12</v>
      </c>
      <c r="G248" s="4" t="s">
        <v>39</v>
      </c>
      <c r="H248" s="4" t="s">
        <v>364</v>
      </c>
      <c r="I248" s="4" t="s">
        <v>316</v>
      </c>
    </row>
    <row r="249" spans="1:9">
      <c r="A249" s="2" t="s">
        <v>357</v>
      </c>
      <c r="B249" s="88" t="s">
        <v>284</v>
      </c>
      <c r="C249" s="4">
        <v>69</v>
      </c>
      <c r="D249" s="4" t="s">
        <v>1</v>
      </c>
      <c r="E249" s="26" t="s">
        <v>5</v>
      </c>
      <c r="F249" s="2" t="s">
        <v>358</v>
      </c>
      <c r="G249" s="4" t="s">
        <v>39</v>
      </c>
      <c r="H249" s="2" t="s">
        <v>363</v>
      </c>
    </row>
    <row r="250" spans="1:9">
      <c r="A250" s="4" t="s">
        <v>353</v>
      </c>
      <c r="G250" s="2"/>
    </row>
    <row r="251" spans="1:9">
      <c r="G251" s="2"/>
    </row>
    <row r="252" spans="1:9">
      <c r="G252" s="2"/>
    </row>
    <row r="253" spans="1:9">
      <c r="A253" s="47" t="s">
        <v>368</v>
      </c>
      <c r="I253" s="4">
        <f>I243+1</f>
        <v>98</v>
      </c>
    </row>
    <row r="255" spans="1:9">
      <c r="A255" s="2" t="s">
        <v>110</v>
      </c>
      <c r="B255" s="88" t="s">
        <v>172</v>
      </c>
      <c r="C255" s="4">
        <v>149</v>
      </c>
      <c r="D255" s="4" t="s">
        <v>1</v>
      </c>
      <c r="E255" s="26" t="s">
        <v>112</v>
      </c>
      <c r="F255" s="4" t="s">
        <v>367</v>
      </c>
      <c r="H255" s="4" t="s">
        <v>113</v>
      </c>
      <c r="I255" s="4" t="s">
        <v>377</v>
      </c>
    </row>
    <row r="256" spans="1:9">
      <c r="A256" s="2" t="s">
        <v>369</v>
      </c>
      <c r="B256" s="88" t="s">
        <v>334</v>
      </c>
      <c r="C256" s="4">
        <v>159</v>
      </c>
      <c r="D256" s="4" t="s">
        <v>1</v>
      </c>
      <c r="E256" s="26" t="s">
        <v>112</v>
      </c>
      <c r="F256" s="4" t="s">
        <v>370</v>
      </c>
      <c r="H256" s="4" t="s">
        <v>113</v>
      </c>
    </row>
    <row r="257" spans="1:9">
      <c r="A257" s="2" t="s">
        <v>259</v>
      </c>
      <c r="B257" s="88" t="s">
        <v>172</v>
      </c>
      <c r="C257" s="4">
        <v>69</v>
      </c>
      <c r="D257" s="4" t="s">
        <v>1</v>
      </c>
      <c r="E257" s="26" t="s">
        <v>5</v>
      </c>
      <c r="F257" s="4" t="s">
        <v>12</v>
      </c>
      <c r="H257" s="4" t="s">
        <v>635</v>
      </c>
      <c r="I257" s="4" t="s">
        <v>376</v>
      </c>
    </row>
    <row r="258" spans="1:9">
      <c r="A258" s="2" t="s">
        <v>371</v>
      </c>
      <c r="B258" s="88" t="s">
        <v>284</v>
      </c>
      <c r="C258" s="4">
        <v>299</v>
      </c>
      <c r="D258" s="4" t="s">
        <v>1</v>
      </c>
      <c r="E258" s="26" t="s">
        <v>275</v>
      </c>
      <c r="F258" s="4" t="s">
        <v>46</v>
      </c>
      <c r="G258" s="2" t="s">
        <v>374</v>
      </c>
      <c r="H258" s="4" t="s">
        <v>113</v>
      </c>
      <c r="I258" s="4" t="s">
        <v>332</v>
      </c>
    </row>
    <row r="259" spans="1:9">
      <c r="A259" s="2" t="s">
        <v>372</v>
      </c>
      <c r="B259" s="88" t="s">
        <v>277</v>
      </c>
      <c r="C259" s="4">
        <v>689</v>
      </c>
      <c r="D259" s="4" t="s">
        <v>1</v>
      </c>
      <c r="E259" s="26" t="s">
        <v>275</v>
      </c>
      <c r="F259" s="4" t="s">
        <v>46</v>
      </c>
      <c r="G259" s="2" t="s">
        <v>373</v>
      </c>
      <c r="H259" s="4" t="s">
        <v>113</v>
      </c>
      <c r="I259" s="4" t="s">
        <v>332</v>
      </c>
    </row>
    <row r="260" spans="1:9">
      <c r="A260" s="4" t="s">
        <v>375</v>
      </c>
    </row>
    <row r="265" spans="1:9">
      <c r="A265" s="47" t="s">
        <v>389</v>
      </c>
      <c r="I265" s="4">
        <f>I253+1</f>
        <v>99</v>
      </c>
    </row>
    <row r="267" spans="1:9">
      <c r="A267" s="2" t="s">
        <v>379</v>
      </c>
      <c r="B267" s="88" t="s">
        <v>278</v>
      </c>
      <c r="C267" s="4">
        <v>290</v>
      </c>
      <c r="D267" s="4" t="s">
        <v>1</v>
      </c>
      <c r="E267" s="26" t="s">
        <v>337</v>
      </c>
      <c r="F267" s="4" t="s">
        <v>50</v>
      </c>
      <c r="G267" s="2" t="s">
        <v>379</v>
      </c>
      <c r="H267" s="4" t="s">
        <v>59</v>
      </c>
    </row>
    <row r="268" spans="1:9">
      <c r="A268" s="2" t="s">
        <v>378</v>
      </c>
      <c r="B268" s="88" t="s">
        <v>277</v>
      </c>
      <c r="C268" s="4">
        <v>355</v>
      </c>
      <c r="D268" s="4" t="s">
        <v>1</v>
      </c>
      <c r="E268" s="26" t="s">
        <v>280</v>
      </c>
      <c r="F268" s="4" t="s">
        <v>385</v>
      </c>
      <c r="G268" s="2" t="s">
        <v>380</v>
      </c>
      <c r="H268" s="4" t="s">
        <v>82</v>
      </c>
    </row>
    <row r="269" spans="1:9">
      <c r="A269" s="2" t="s">
        <v>387</v>
      </c>
      <c r="B269" s="88" t="s">
        <v>277</v>
      </c>
      <c r="C269" s="4">
        <v>499</v>
      </c>
      <c r="D269" s="4" t="s">
        <v>1</v>
      </c>
      <c r="E269" s="26" t="s">
        <v>275</v>
      </c>
      <c r="F269" s="4" t="s">
        <v>228</v>
      </c>
      <c r="H269" s="4" t="s">
        <v>386</v>
      </c>
      <c r="I269" s="4" t="s">
        <v>332</v>
      </c>
    </row>
    <row r="270" spans="1:9">
      <c r="A270" s="2" t="s">
        <v>381</v>
      </c>
      <c r="B270" s="88" t="s">
        <v>277</v>
      </c>
      <c r="C270" s="4">
        <v>386</v>
      </c>
      <c r="D270" s="4" t="s">
        <v>382</v>
      </c>
      <c r="E270" s="26" t="s">
        <v>112</v>
      </c>
      <c r="F270" s="4" t="s">
        <v>383</v>
      </c>
      <c r="G270" s="2" t="s">
        <v>381</v>
      </c>
      <c r="H270" s="4" t="s">
        <v>384</v>
      </c>
      <c r="I270" s="4" t="s">
        <v>388</v>
      </c>
    </row>
    <row r="271" spans="1:9">
      <c r="A271" s="2" t="s">
        <v>259</v>
      </c>
      <c r="B271" s="88" t="s">
        <v>172</v>
      </c>
      <c r="C271" s="4">
        <v>69</v>
      </c>
      <c r="D271" s="4" t="s">
        <v>1</v>
      </c>
      <c r="E271" s="26" t="s">
        <v>5</v>
      </c>
      <c r="F271" s="4" t="s">
        <v>12</v>
      </c>
      <c r="H271" s="4" t="s">
        <v>635</v>
      </c>
    </row>
    <row r="272" spans="1:9">
      <c r="A272" s="2"/>
    </row>
    <row r="274" spans="1:9">
      <c r="A274" s="47" t="s">
        <v>394</v>
      </c>
      <c r="I274" s="4">
        <f>I265+1</f>
        <v>100</v>
      </c>
    </row>
    <row r="275" spans="1:9">
      <c r="I275" s="52"/>
    </row>
    <row r="276" spans="1:9" ht="35.15">
      <c r="A276" s="2" t="s">
        <v>395</v>
      </c>
      <c r="B276" s="88" t="s">
        <v>261</v>
      </c>
      <c r="C276" s="4">
        <v>1319</v>
      </c>
      <c r="D276" s="4" t="s">
        <v>1</v>
      </c>
      <c r="E276" s="26" t="s">
        <v>47</v>
      </c>
      <c r="F276" s="4" t="s">
        <v>416</v>
      </c>
      <c r="G276" s="2"/>
      <c r="H276" s="27" t="s">
        <v>410</v>
      </c>
    </row>
    <row r="277" spans="1:9" ht="15" customHeight="1">
      <c r="A277" s="2" t="s">
        <v>397</v>
      </c>
      <c r="B277" s="88" t="s">
        <v>287</v>
      </c>
      <c r="C277" s="4">
        <v>799</v>
      </c>
      <c r="D277" s="4" t="s">
        <v>1</v>
      </c>
      <c r="E277" s="26" t="s">
        <v>5</v>
      </c>
      <c r="F277" s="4" t="s">
        <v>76</v>
      </c>
      <c r="G277" s="2" t="s">
        <v>423</v>
      </c>
      <c r="H277" s="5" t="s">
        <v>723</v>
      </c>
      <c r="I277" s="4" t="s">
        <v>399</v>
      </c>
    </row>
    <row r="278" spans="1:9" ht="35.15">
      <c r="A278" s="2" t="s">
        <v>414</v>
      </c>
      <c r="B278" s="88" t="s">
        <v>287</v>
      </c>
      <c r="C278" s="4">
        <v>995</v>
      </c>
      <c r="D278" s="4" t="s">
        <v>1</v>
      </c>
      <c r="E278" s="26" t="s">
        <v>112</v>
      </c>
      <c r="F278" s="4" t="s">
        <v>415</v>
      </c>
      <c r="G278" s="4" t="s">
        <v>398</v>
      </c>
      <c r="H278" s="5" t="s">
        <v>721</v>
      </c>
      <c r="I278" s="4" t="s">
        <v>411</v>
      </c>
    </row>
    <row r="279" spans="1:9">
      <c r="A279" s="2" t="s">
        <v>424</v>
      </c>
      <c r="B279" s="88" t="s">
        <v>287</v>
      </c>
      <c r="C279" s="4">
        <v>1506</v>
      </c>
      <c r="D279" s="4" t="s">
        <v>1</v>
      </c>
      <c r="E279" s="26" t="s">
        <v>337</v>
      </c>
      <c r="F279" s="4" t="s">
        <v>412</v>
      </c>
      <c r="G279" s="4" t="s">
        <v>413</v>
      </c>
      <c r="H279" s="53" t="s">
        <v>360</v>
      </c>
      <c r="I279" s="4" t="s">
        <v>400</v>
      </c>
    </row>
    <row r="280" spans="1:9" ht="35.15">
      <c r="A280" s="2" t="s">
        <v>402</v>
      </c>
      <c r="B280" s="88" t="s">
        <v>401</v>
      </c>
      <c r="C280" s="4">
        <v>500</v>
      </c>
      <c r="D280" s="4" t="s">
        <v>417</v>
      </c>
      <c r="E280" s="26" t="s">
        <v>47</v>
      </c>
      <c r="F280" s="4" t="s">
        <v>396</v>
      </c>
      <c r="G280" s="2" t="s">
        <v>418</v>
      </c>
      <c r="H280" s="28" t="s">
        <v>419</v>
      </c>
    </row>
    <row r="281" spans="1:9" ht="17.25" customHeight="1">
      <c r="A281" s="2" t="s">
        <v>403</v>
      </c>
      <c r="B281" s="88" t="s">
        <v>261</v>
      </c>
      <c r="C281" s="4">
        <v>2500</v>
      </c>
      <c r="E281" s="26" t="s">
        <v>405</v>
      </c>
      <c r="F281" s="4" t="s">
        <v>406</v>
      </c>
      <c r="G281" s="2" t="s">
        <v>404</v>
      </c>
      <c r="H281" s="27" t="s">
        <v>722</v>
      </c>
    </row>
    <row r="282" spans="1:9">
      <c r="A282" s="2" t="s">
        <v>259</v>
      </c>
      <c r="B282" s="88" t="s">
        <v>172</v>
      </c>
      <c r="C282" s="4">
        <v>69</v>
      </c>
      <c r="D282" s="4" t="s">
        <v>1</v>
      </c>
      <c r="E282" s="26" t="s">
        <v>5</v>
      </c>
      <c r="F282" s="4" t="s">
        <v>12</v>
      </c>
      <c r="G282" s="4" t="s">
        <v>39</v>
      </c>
      <c r="H282" s="5" t="s">
        <v>635</v>
      </c>
      <c r="I282" s="4" t="s">
        <v>407</v>
      </c>
    </row>
    <row r="283" spans="1:9" ht="35.15">
      <c r="A283" s="4" t="s">
        <v>408</v>
      </c>
      <c r="B283" s="88">
        <v>49</v>
      </c>
      <c r="C283" s="4">
        <v>1100</v>
      </c>
      <c r="D283" s="4" t="s">
        <v>417</v>
      </c>
      <c r="E283" s="26" t="s">
        <v>275</v>
      </c>
      <c r="F283" s="2" t="s">
        <v>46</v>
      </c>
      <c r="H283" s="53" t="s">
        <v>720</v>
      </c>
      <c r="I283" s="4" t="s">
        <v>420</v>
      </c>
    </row>
    <row r="285" spans="1:9">
      <c r="A285" s="4" t="s">
        <v>421</v>
      </c>
    </row>
    <row r="287" spans="1:9">
      <c r="A287" s="47" t="s">
        <v>426</v>
      </c>
      <c r="I287" s="4">
        <f>I274+1</f>
        <v>101</v>
      </c>
    </row>
    <row r="289" spans="1:9">
      <c r="A289" s="4" t="s">
        <v>987</v>
      </c>
      <c r="C289" s="4">
        <v>349</v>
      </c>
      <c r="D289" s="4" t="s">
        <v>1</v>
      </c>
      <c r="E289" s="26" t="s">
        <v>47</v>
      </c>
      <c r="F289" s="4" t="s">
        <v>427</v>
      </c>
      <c r="G289" s="4" t="s">
        <v>425</v>
      </c>
      <c r="I289" s="4" t="s">
        <v>428</v>
      </c>
    </row>
    <row r="290" spans="1:9">
      <c r="A290" s="4" t="s">
        <v>429</v>
      </c>
      <c r="C290" s="4">
        <v>199</v>
      </c>
      <c r="D290" s="4" t="s">
        <v>1</v>
      </c>
      <c r="E290" s="26" t="s">
        <v>47</v>
      </c>
      <c r="F290" s="4" t="s">
        <v>427</v>
      </c>
      <c r="G290" s="4" t="s">
        <v>430</v>
      </c>
      <c r="I290" s="4" t="s">
        <v>431</v>
      </c>
    </row>
    <row r="291" spans="1:9">
      <c r="A291" s="4" t="s">
        <v>432</v>
      </c>
      <c r="C291" s="4">
        <v>318</v>
      </c>
      <c r="D291" s="4" t="s">
        <v>1</v>
      </c>
      <c r="E291" s="26" t="s">
        <v>47</v>
      </c>
      <c r="F291" s="4" t="s">
        <v>427</v>
      </c>
      <c r="G291" s="4" t="s">
        <v>433</v>
      </c>
    </row>
    <row r="292" spans="1:9">
      <c r="A292" s="4" t="s">
        <v>434</v>
      </c>
      <c r="C292" s="4">
        <v>129</v>
      </c>
      <c r="D292" s="4" t="s">
        <v>1</v>
      </c>
      <c r="E292" s="26" t="s">
        <v>9</v>
      </c>
      <c r="G292" s="4" t="s">
        <v>434</v>
      </c>
    </row>
    <row r="293" spans="1:9">
      <c r="A293" s="4" t="s">
        <v>435</v>
      </c>
      <c r="C293" s="4">
        <v>50</v>
      </c>
      <c r="D293" s="4" t="s">
        <v>1</v>
      </c>
      <c r="E293" s="26" t="s">
        <v>26</v>
      </c>
      <c r="G293" s="2" t="s">
        <v>436</v>
      </c>
      <c r="I293" s="8" t="s">
        <v>437</v>
      </c>
    </row>
    <row r="295" spans="1:9">
      <c r="A295" s="47" t="s">
        <v>455</v>
      </c>
      <c r="I295" s="4">
        <f>I287+1</f>
        <v>102</v>
      </c>
    </row>
    <row r="297" spans="1:9">
      <c r="A297" s="4" t="s">
        <v>438</v>
      </c>
      <c r="B297" s="88">
        <v>98</v>
      </c>
      <c r="C297" s="4">
        <v>474</v>
      </c>
      <c r="D297" s="4" t="s">
        <v>1</v>
      </c>
      <c r="E297" s="26" t="s">
        <v>26</v>
      </c>
      <c r="F297" s="4" t="s">
        <v>440</v>
      </c>
      <c r="G297" s="4" t="s">
        <v>439</v>
      </c>
      <c r="H297" s="4" t="s">
        <v>145</v>
      </c>
    </row>
    <row r="298" spans="1:9">
      <c r="A298" s="4" t="s">
        <v>441</v>
      </c>
      <c r="B298" s="88" t="s">
        <v>287</v>
      </c>
      <c r="C298" s="4">
        <v>188</v>
      </c>
      <c r="D298" s="4" t="s">
        <v>446</v>
      </c>
      <c r="E298" s="26" t="s">
        <v>9</v>
      </c>
      <c r="F298" s="4" t="s">
        <v>18</v>
      </c>
      <c r="G298" s="4" t="s">
        <v>442</v>
      </c>
      <c r="H298" s="4" t="s">
        <v>59</v>
      </c>
    </row>
    <row r="299" spans="1:9">
      <c r="A299" s="4" t="s">
        <v>61</v>
      </c>
      <c r="B299" s="88">
        <v>85</v>
      </c>
      <c r="C299" s="4">
        <v>327</v>
      </c>
      <c r="D299" s="4" t="s">
        <v>447</v>
      </c>
      <c r="E299" s="26" t="s">
        <v>47</v>
      </c>
      <c r="F299" s="4" t="s">
        <v>46</v>
      </c>
      <c r="G299" s="4" t="s">
        <v>443</v>
      </c>
      <c r="H299" s="4" t="s">
        <v>113</v>
      </c>
    </row>
    <row r="300" spans="1:9">
      <c r="A300" s="4" t="s">
        <v>444</v>
      </c>
      <c r="B300" s="88">
        <v>99</v>
      </c>
      <c r="C300" s="4">
        <v>299</v>
      </c>
      <c r="D300" s="4" t="s">
        <v>445</v>
      </c>
      <c r="E300" s="26" t="s">
        <v>5</v>
      </c>
      <c r="F300" s="4" t="s">
        <v>448</v>
      </c>
      <c r="H300" s="4" t="s">
        <v>454</v>
      </c>
    </row>
    <row r="301" spans="1:9">
      <c r="A301" s="4" t="s">
        <v>450</v>
      </c>
      <c r="B301" s="88" t="s">
        <v>449</v>
      </c>
      <c r="C301" s="4">
        <v>85</v>
      </c>
      <c r="D301" s="4" t="s">
        <v>1</v>
      </c>
      <c r="E301" s="26" t="s">
        <v>452</v>
      </c>
      <c r="G301" s="4" t="s">
        <v>451</v>
      </c>
      <c r="H301" s="4" t="s">
        <v>453</v>
      </c>
    </row>
    <row r="302" spans="1:9">
      <c r="A302" s="2" t="s">
        <v>259</v>
      </c>
      <c r="B302" s="88" t="s">
        <v>287</v>
      </c>
      <c r="C302" s="4">
        <v>73</v>
      </c>
      <c r="D302" s="4" t="s">
        <v>1</v>
      </c>
      <c r="E302" s="26" t="s">
        <v>5</v>
      </c>
      <c r="F302" s="4" t="s">
        <v>12</v>
      </c>
      <c r="G302" s="4" t="s">
        <v>442</v>
      </c>
      <c r="H302" s="4" t="s">
        <v>635</v>
      </c>
    </row>
    <row r="304" spans="1:9">
      <c r="A304" s="47" t="s">
        <v>456</v>
      </c>
      <c r="I304" s="4">
        <f>I295+1</f>
        <v>103</v>
      </c>
    </row>
    <row r="306" spans="1:9">
      <c r="A306" s="4" t="s">
        <v>475</v>
      </c>
      <c r="B306" s="88" t="s">
        <v>334</v>
      </c>
      <c r="C306" s="4">
        <v>454</v>
      </c>
      <c r="D306" s="4" t="s">
        <v>1</v>
      </c>
      <c r="E306" s="26" t="s">
        <v>47</v>
      </c>
      <c r="F306" s="4" t="s">
        <v>46</v>
      </c>
      <c r="G306" s="2" t="s">
        <v>468</v>
      </c>
      <c r="H306" s="2" t="s">
        <v>471</v>
      </c>
    </row>
    <row r="307" spans="1:9">
      <c r="A307" s="2" t="s">
        <v>259</v>
      </c>
      <c r="B307" s="88" t="s">
        <v>287</v>
      </c>
      <c r="C307" s="4">
        <v>73</v>
      </c>
      <c r="D307" s="4" t="s">
        <v>1</v>
      </c>
      <c r="E307" s="26" t="s">
        <v>5</v>
      </c>
      <c r="F307" s="4" t="s">
        <v>12</v>
      </c>
      <c r="G307" s="4" t="s">
        <v>442</v>
      </c>
      <c r="H307" s="4" t="s">
        <v>635</v>
      </c>
      <c r="I307" s="8" t="s">
        <v>466</v>
      </c>
    </row>
    <row r="308" spans="1:9">
      <c r="A308" s="4" t="s">
        <v>457</v>
      </c>
      <c r="B308" s="88">
        <v>99</v>
      </c>
      <c r="C308" s="4">
        <v>242</v>
      </c>
      <c r="D308" s="4" t="s">
        <v>1</v>
      </c>
      <c r="E308" s="26" t="s">
        <v>460</v>
      </c>
      <c r="F308" s="4" t="s">
        <v>458</v>
      </c>
      <c r="G308" s="4" t="s">
        <v>459</v>
      </c>
      <c r="H308" s="2" t="s">
        <v>473</v>
      </c>
      <c r="I308" s="8" t="s">
        <v>467</v>
      </c>
    </row>
    <row r="309" spans="1:9">
      <c r="A309" s="4" t="s">
        <v>461</v>
      </c>
      <c r="B309" s="88" t="s">
        <v>287</v>
      </c>
      <c r="C309" s="4">
        <v>523</v>
      </c>
      <c r="D309" s="4" t="s">
        <v>1</v>
      </c>
      <c r="E309" s="26" t="s">
        <v>26</v>
      </c>
      <c r="F309" s="4" t="s">
        <v>148</v>
      </c>
      <c r="G309" s="4" t="s">
        <v>462</v>
      </c>
      <c r="H309" s="2" t="s">
        <v>145</v>
      </c>
      <c r="I309" s="8" t="s">
        <v>465</v>
      </c>
    </row>
    <row r="310" spans="1:9">
      <c r="A310" s="4" t="s">
        <v>463</v>
      </c>
      <c r="B310" s="88" t="s">
        <v>334</v>
      </c>
      <c r="C310" s="4">
        <v>223</v>
      </c>
      <c r="D310" s="4" t="s">
        <v>1</v>
      </c>
      <c r="E310" s="26" t="s">
        <v>464</v>
      </c>
      <c r="F310" s="4" t="s">
        <v>470</v>
      </c>
      <c r="G310" s="2" t="s">
        <v>469</v>
      </c>
      <c r="H310" s="2" t="s">
        <v>472</v>
      </c>
      <c r="I310" s="8" t="s">
        <v>474</v>
      </c>
    </row>
    <row r="311" spans="1:9">
      <c r="A311" s="4" t="s">
        <v>476</v>
      </c>
    </row>
    <row r="313" spans="1:9">
      <c r="A313" s="47" t="s">
        <v>484</v>
      </c>
      <c r="I313" s="4">
        <f>I304+1</f>
        <v>104</v>
      </c>
    </row>
    <row r="315" spans="1:9">
      <c r="A315" s="4" t="s">
        <v>477</v>
      </c>
      <c r="B315" s="88" t="s">
        <v>334</v>
      </c>
      <c r="C315" s="4">
        <v>339</v>
      </c>
      <c r="D315" s="4" t="s">
        <v>1</v>
      </c>
      <c r="E315" s="26" t="s">
        <v>280</v>
      </c>
      <c r="F315" s="4" t="s">
        <v>478</v>
      </c>
      <c r="G315" s="4" t="s">
        <v>477</v>
      </c>
      <c r="H315" s="2" t="s">
        <v>82</v>
      </c>
      <c r="I315" s="8" t="s">
        <v>73</v>
      </c>
    </row>
    <row r="316" spans="1:9">
      <c r="A316" s="4" t="s">
        <v>479</v>
      </c>
      <c r="B316" s="88" t="s">
        <v>480</v>
      </c>
      <c r="C316" s="4">
        <v>271</v>
      </c>
      <c r="D316" s="4" t="s">
        <v>1</v>
      </c>
      <c r="E316" s="26" t="s">
        <v>112</v>
      </c>
      <c r="F316" s="4" t="s">
        <v>481</v>
      </c>
      <c r="G316" s="4" t="s">
        <v>491</v>
      </c>
      <c r="H316" s="4" t="s">
        <v>82</v>
      </c>
    </row>
    <row r="317" spans="1:9">
      <c r="A317" s="2" t="s">
        <v>259</v>
      </c>
      <c r="B317" s="88" t="s">
        <v>284</v>
      </c>
      <c r="C317" s="4">
        <v>73</v>
      </c>
      <c r="D317" s="4" t="s">
        <v>1</v>
      </c>
      <c r="E317" s="26" t="s">
        <v>5</v>
      </c>
      <c r="F317" s="4" t="s">
        <v>12</v>
      </c>
      <c r="G317" s="4" t="s">
        <v>442</v>
      </c>
      <c r="H317" s="4" t="s">
        <v>635</v>
      </c>
      <c r="I317" s="8" t="s">
        <v>488</v>
      </c>
    </row>
    <row r="318" spans="1:9">
      <c r="A318" s="26">
        <v>864</v>
      </c>
      <c r="B318" s="88" t="s">
        <v>149</v>
      </c>
      <c r="C318" s="4">
        <v>250</v>
      </c>
      <c r="D318" s="4" t="s">
        <v>149</v>
      </c>
      <c r="F318" s="4" t="s">
        <v>482</v>
      </c>
      <c r="G318" s="4" t="s">
        <v>483</v>
      </c>
      <c r="H318" s="2" t="s">
        <v>82</v>
      </c>
      <c r="I318" s="8"/>
    </row>
    <row r="319" spans="1:9">
      <c r="A319" s="4" t="s">
        <v>489</v>
      </c>
      <c r="B319" s="88" t="s">
        <v>486</v>
      </c>
      <c r="C319" s="8" t="s">
        <v>35</v>
      </c>
      <c r="D319" s="4" t="s">
        <v>149</v>
      </c>
      <c r="E319" s="26" t="s">
        <v>9</v>
      </c>
      <c r="F319" s="4" t="s">
        <v>485</v>
      </c>
      <c r="G319" s="2" t="s">
        <v>490</v>
      </c>
      <c r="H319" s="2" t="s">
        <v>59</v>
      </c>
      <c r="I319" s="8" t="s">
        <v>487</v>
      </c>
    </row>
    <row r="321" spans="1:9">
      <c r="A321" s="47" t="s">
        <v>499</v>
      </c>
      <c r="I321" s="4">
        <f>I313+1</f>
        <v>105</v>
      </c>
    </row>
    <row r="323" spans="1:9">
      <c r="A323" s="4" t="s">
        <v>494</v>
      </c>
      <c r="B323" s="88" t="s">
        <v>503</v>
      </c>
      <c r="C323" s="4">
        <v>535</v>
      </c>
      <c r="D323" s="4" t="s">
        <v>1</v>
      </c>
      <c r="E323" s="26" t="s">
        <v>47</v>
      </c>
      <c r="F323" s="4" t="s">
        <v>508</v>
      </c>
      <c r="G323" s="4" t="s">
        <v>509</v>
      </c>
      <c r="H323" s="2" t="s">
        <v>506</v>
      </c>
    </row>
    <row r="324" spans="1:9">
      <c r="A324" s="4" t="s">
        <v>155</v>
      </c>
      <c r="B324" s="88" t="s">
        <v>501</v>
      </c>
      <c r="C324" s="4">
        <v>462</v>
      </c>
      <c r="D324" s="4" t="s">
        <v>1</v>
      </c>
      <c r="E324" s="26" t="s">
        <v>112</v>
      </c>
      <c r="F324" s="4" t="s">
        <v>495</v>
      </c>
      <c r="G324" s="4" t="s">
        <v>507</v>
      </c>
      <c r="H324" s="2" t="s">
        <v>59</v>
      </c>
      <c r="I324" s="4" t="s">
        <v>502</v>
      </c>
    </row>
    <row r="325" spans="1:9">
      <c r="A325" s="4" t="s">
        <v>496</v>
      </c>
      <c r="B325" s="88" t="s">
        <v>480</v>
      </c>
      <c r="C325" s="4">
        <v>125</v>
      </c>
      <c r="D325" s="4" t="s">
        <v>1</v>
      </c>
      <c r="E325" s="26" t="s">
        <v>280</v>
      </c>
      <c r="F325" s="4" t="s">
        <v>116</v>
      </c>
      <c r="G325" s="4" t="s">
        <v>505</v>
      </c>
      <c r="H325" s="2" t="s">
        <v>59</v>
      </c>
      <c r="I325" s="8" t="s">
        <v>500</v>
      </c>
    </row>
    <row r="326" spans="1:9">
      <c r="A326" s="4" t="s">
        <v>492</v>
      </c>
      <c r="B326" s="88" t="s">
        <v>334</v>
      </c>
      <c r="C326" s="4">
        <v>121</v>
      </c>
      <c r="D326" s="4" t="s">
        <v>1</v>
      </c>
      <c r="E326" s="26" t="s">
        <v>124</v>
      </c>
      <c r="F326" s="4" t="s">
        <v>493</v>
      </c>
      <c r="G326" s="4" t="s">
        <v>504</v>
      </c>
      <c r="H326" s="2" t="s">
        <v>59</v>
      </c>
      <c r="I326" s="8" t="s">
        <v>500</v>
      </c>
    </row>
    <row r="327" spans="1:9">
      <c r="A327" s="4" t="s">
        <v>457</v>
      </c>
      <c r="B327" s="88">
        <v>99</v>
      </c>
      <c r="C327" s="4">
        <v>242</v>
      </c>
      <c r="D327" s="4" t="s">
        <v>1</v>
      </c>
      <c r="E327" s="26" t="s">
        <v>460</v>
      </c>
      <c r="F327" s="4" t="s">
        <v>458</v>
      </c>
      <c r="G327" s="4" t="s">
        <v>459</v>
      </c>
      <c r="H327" s="2" t="s">
        <v>473</v>
      </c>
      <c r="I327" s="8" t="s">
        <v>498</v>
      </c>
    </row>
    <row r="328" spans="1:9">
      <c r="A328" s="2" t="s">
        <v>259</v>
      </c>
      <c r="B328" s="88" t="s">
        <v>284</v>
      </c>
      <c r="C328" s="4">
        <v>73</v>
      </c>
      <c r="D328" s="4" t="s">
        <v>1</v>
      </c>
      <c r="E328" s="26" t="s">
        <v>5</v>
      </c>
      <c r="F328" s="4" t="s">
        <v>12</v>
      </c>
      <c r="G328" s="4" t="s">
        <v>442</v>
      </c>
      <c r="H328" s="4" t="s">
        <v>635</v>
      </c>
      <c r="I328" s="8" t="s">
        <v>497</v>
      </c>
    </row>
    <row r="330" spans="1:9">
      <c r="A330" s="47" t="s">
        <v>518</v>
      </c>
      <c r="I330" s="4">
        <f>I321+1</f>
        <v>106</v>
      </c>
    </row>
    <row r="332" spans="1:9">
      <c r="A332" s="4" t="s">
        <v>512</v>
      </c>
      <c r="B332" s="88" t="s">
        <v>287</v>
      </c>
      <c r="C332" s="4">
        <v>164</v>
      </c>
      <c r="D332" s="4" t="s">
        <v>1</v>
      </c>
      <c r="E332" s="26" t="s">
        <v>26</v>
      </c>
      <c r="F332" s="4" t="s">
        <v>510</v>
      </c>
      <c r="G332" s="4" t="s">
        <v>192</v>
      </c>
      <c r="H332" s="4" t="s">
        <v>513</v>
      </c>
      <c r="I332" s="4" t="s">
        <v>125</v>
      </c>
    </row>
    <row r="333" spans="1:9">
      <c r="A333" s="4" t="s">
        <v>514</v>
      </c>
      <c r="B333" s="88" t="s">
        <v>287</v>
      </c>
      <c r="C333" s="4">
        <v>345</v>
      </c>
      <c r="D333" s="4" t="s">
        <v>1</v>
      </c>
      <c r="E333" s="26" t="s">
        <v>26</v>
      </c>
      <c r="F333" s="4" t="s">
        <v>517</v>
      </c>
      <c r="G333" s="4" t="s">
        <v>511</v>
      </c>
      <c r="I333" s="8" t="s">
        <v>515</v>
      </c>
    </row>
    <row r="334" spans="1:9">
      <c r="A334" s="4" t="s">
        <v>27</v>
      </c>
      <c r="B334" s="88" t="s">
        <v>334</v>
      </c>
      <c r="C334" s="4">
        <v>329</v>
      </c>
      <c r="D334" s="4" t="s">
        <v>1</v>
      </c>
      <c r="E334" s="26" t="s">
        <v>26</v>
      </c>
      <c r="F334" s="4" t="s">
        <v>517</v>
      </c>
      <c r="G334" s="2" t="s">
        <v>176</v>
      </c>
    </row>
    <row r="335" spans="1:9">
      <c r="A335" s="4" t="s">
        <v>148</v>
      </c>
      <c r="B335" s="88" t="s">
        <v>334</v>
      </c>
      <c r="C335" s="4">
        <v>221</v>
      </c>
      <c r="D335" s="4" t="s">
        <v>1</v>
      </c>
      <c r="E335" s="26" t="s">
        <v>26</v>
      </c>
      <c r="F335" s="4" t="s">
        <v>440</v>
      </c>
      <c r="G335" s="2" t="s">
        <v>516</v>
      </c>
      <c r="H335" s="4" t="s">
        <v>145</v>
      </c>
    </row>
    <row r="336" spans="1:9">
      <c r="A336" s="2" t="s">
        <v>259</v>
      </c>
      <c r="B336" s="88" t="s">
        <v>172</v>
      </c>
      <c r="C336" s="4">
        <v>69</v>
      </c>
      <c r="D336" s="4" t="s">
        <v>1</v>
      </c>
      <c r="E336" s="26" t="s">
        <v>5</v>
      </c>
      <c r="F336" s="4" t="s">
        <v>12</v>
      </c>
      <c r="G336" s="4" t="s">
        <v>442</v>
      </c>
      <c r="H336" s="4" t="s">
        <v>635</v>
      </c>
      <c r="I336" s="4" t="s">
        <v>519</v>
      </c>
    </row>
    <row r="337" spans="1:9">
      <c r="H337" s="2"/>
    </row>
    <row r="338" spans="1:9">
      <c r="A338" s="47" t="s">
        <v>520</v>
      </c>
      <c r="I338" s="4">
        <f>I330+1</f>
        <v>107</v>
      </c>
    </row>
    <row r="340" spans="1:9">
      <c r="A340" s="2" t="s">
        <v>532</v>
      </c>
      <c r="B340" s="88" t="s">
        <v>480</v>
      </c>
      <c r="C340" s="4">
        <v>225</v>
      </c>
      <c r="D340" s="4" t="s">
        <v>1</v>
      </c>
      <c r="E340" s="26" t="s">
        <v>47</v>
      </c>
      <c r="F340" s="4" t="s">
        <v>530</v>
      </c>
      <c r="G340" s="2" t="s">
        <v>531</v>
      </c>
      <c r="H340" s="4" t="s">
        <v>293</v>
      </c>
    </row>
    <row r="341" spans="1:9">
      <c r="A341" s="4" t="s">
        <v>529</v>
      </c>
      <c r="B341" s="88" t="s">
        <v>449</v>
      </c>
      <c r="C341" s="4">
        <v>178</v>
      </c>
      <c r="D341" s="4" t="s">
        <v>1</v>
      </c>
      <c r="E341" s="26" t="s">
        <v>47</v>
      </c>
      <c r="F341" s="4" t="s">
        <v>523</v>
      </c>
      <c r="G341" s="2" t="s">
        <v>526</v>
      </c>
      <c r="H341" s="4" t="s">
        <v>293</v>
      </c>
      <c r="I341" s="8" t="s">
        <v>527</v>
      </c>
    </row>
    <row r="342" spans="1:9">
      <c r="A342" s="4" t="s">
        <v>528</v>
      </c>
      <c r="B342" s="88" t="s">
        <v>449</v>
      </c>
      <c r="C342" s="4">
        <v>299</v>
      </c>
      <c r="D342" s="4" t="s">
        <v>1</v>
      </c>
      <c r="E342" s="26" t="s">
        <v>47</v>
      </c>
      <c r="F342" s="4" t="s">
        <v>523</v>
      </c>
      <c r="G342" s="2" t="s">
        <v>526</v>
      </c>
      <c r="H342" s="4" t="s">
        <v>293</v>
      </c>
      <c r="I342" s="8" t="s">
        <v>525</v>
      </c>
    </row>
    <row r="343" spans="1:9">
      <c r="A343" s="4" t="s">
        <v>524</v>
      </c>
      <c r="B343" s="88" t="s">
        <v>480</v>
      </c>
      <c r="C343" s="4">
        <v>89</v>
      </c>
      <c r="D343" s="4" t="s">
        <v>1</v>
      </c>
      <c r="E343" s="26" t="s">
        <v>47</v>
      </c>
      <c r="F343" s="4" t="s">
        <v>46</v>
      </c>
      <c r="G343" s="2" t="s">
        <v>524</v>
      </c>
      <c r="H343" s="4" t="s">
        <v>293</v>
      </c>
    </row>
    <row r="344" spans="1:9">
      <c r="A344" s="2" t="s">
        <v>521</v>
      </c>
      <c r="B344" s="88" t="s">
        <v>522</v>
      </c>
      <c r="C344" s="4">
        <v>99</v>
      </c>
      <c r="D344" s="4" t="s">
        <v>1</v>
      </c>
      <c r="E344" s="26" t="s">
        <v>47</v>
      </c>
      <c r="F344" s="4" t="s">
        <v>523</v>
      </c>
      <c r="G344" s="4" t="s">
        <v>149</v>
      </c>
      <c r="H344" s="4" t="s">
        <v>293</v>
      </c>
    </row>
    <row r="345" spans="1:9">
      <c r="H345" s="2"/>
    </row>
    <row r="346" spans="1:9">
      <c r="A346" s="47" t="s">
        <v>548</v>
      </c>
      <c r="I346" s="4">
        <f>I338+1</f>
        <v>108</v>
      </c>
    </row>
    <row r="348" spans="1:9">
      <c r="A348" s="2" t="s">
        <v>534</v>
      </c>
      <c r="B348" s="88" t="s">
        <v>334</v>
      </c>
      <c r="C348" s="4">
        <v>240</v>
      </c>
      <c r="D348" s="4" t="s">
        <v>535</v>
      </c>
      <c r="E348" s="26" t="s">
        <v>536</v>
      </c>
      <c r="F348" s="2" t="s">
        <v>538</v>
      </c>
      <c r="G348" s="2" t="s">
        <v>539</v>
      </c>
      <c r="H348" s="4" t="s">
        <v>251</v>
      </c>
      <c r="I348" s="4" t="s">
        <v>547</v>
      </c>
    </row>
    <row r="349" spans="1:9">
      <c r="A349" s="4" t="s">
        <v>540</v>
      </c>
      <c r="B349" s="88" t="s">
        <v>284</v>
      </c>
      <c r="C349" s="4">
        <v>539</v>
      </c>
      <c r="D349" s="4" t="s">
        <v>1</v>
      </c>
      <c r="E349" s="26" t="s">
        <v>537</v>
      </c>
      <c r="F349" s="4" t="s">
        <v>541</v>
      </c>
      <c r="G349" s="2" t="s">
        <v>542</v>
      </c>
      <c r="H349" s="4" t="s">
        <v>59</v>
      </c>
      <c r="I349" s="26"/>
    </row>
    <row r="350" spans="1:9">
      <c r="A350" s="2" t="s">
        <v>259</v>
      </c>
      <c r="B350" s="88" t="s">
        <v>334</v>
      </c>
      <c r="C350" s="4">
        <v>77</v>
      </c>
      <c r="D350" s="4" t="s">
        <v>1</v>
      </c>
      <c r="E350" s="26" t="s">
        <v>5</v>
      </c>
      <c r="F350" s="4" t="s">
        <v>12</v>
      </c>
      <c r="G350" s="4" t="s">
        <v>442</v>
      </c>
      <c r="H350" s="4" t="s">
        <v>635</v>
      </c>
      <c r="I350" s="8"/>
    </row>
    <row r="351" spans="1:9">
      <c r="A351" s="2" t="s">
        <v>543</v>
      </c>
      <c r="B351" s="88" t="s">
        <v>449</v>
      </c>
      <c r="C351" s="4">
        <v>139</v>
      </c>
      <c r="D351" s="4" t="s">
        <v>1</v>
      </c>
      <c r="E351" s="26" t="s">
        <v>537</v>
      </c>
      <c r="F351" s="4" t="s">
        <v>541</v>
      </c>
      <c r="G351" s="2" t="s">
        <v>544</v>
      </c>
      <c r="H351" s="4" t="s">
        <v>545</v>
      </c>
      <c r="I351" s="8" t="s">
        <v>546</v>
      </c>
    </row>
    <row r="352" spans="1:9">
      <c r="A352" s="2" t="s">
        <v>549</v>
      </c>
      <c r="B352" s="88" t="s">
        <v>334</v>
      </c>
      <c r="C352" s="4">
        <v>93</v>
      </c>
      <c r="D352" s="4" t="s">
        <v>149</v>
      </c>
      <c r="E352" s="26" t="s">
        <v>537</v>
      </c>
      <c r="F352" s="4" t="s">
        <v>541</v>
      </c>
      <c r="H352" s="4" t="s">
        <v>550</v>
      </c>
      <c r="I352" s="4" t="s">
        <v>551</v>
      </c>
    </row>
    <row r="353" spans="1:9">
      <c r="H353" s="2"/>
    </row>
    <row r="354" spans="1:9">
      <c r="A354" s="47" t="s">
        <v>578</v>
      </c>
      <c r="I354" s="4">
        <f>I346+1</f>
        <v>109</v>
      </c>
    </row>
    <row r="356" spans="1:9">
      <c r="A356" s="4" t="s">
        <v>563</v>
      </c>
      <c r="B356" s="88" t="s">
        <v>501</v>
      </c>
      <c r="C356" s="4">
        <v>1500</v>
      </c>
      <c r="D356" s="4" t="s">
        <v>1</v>
      </c>
      <c r="E356" s="26" t="s">
        <v>5</v>
      </c>
      <c r="F356" s="4" t="s">
        <v>564</v>
      </c>
      <c r="H356" s="4" t="s">
        <v>561</v>
      </c>
      <c r="I356" s="8" t="s">
        <v>554</v>
      </c>
    </row>
    <row r="357" spans="1:9">
      <c r="A357" s="4" t="s">
        <v>559</v>
      </c>
      <c r="B357" s="88" t="s">
        <v>287</v>
      </c>
      <c r="C357" s="4">
        <v>79</v>
      </c>
      <c r="D357" s="4" t="s">
        <v>1</v>
      </c>
      <c r="E357" s="26" t="s">
        <v>5</v>
      </c>
      <c r="F357" s="4" t="s">
        <v>560</v>
      </c>
      <c r="G357" s="2"/>
      <c r="H357" s="4" t="s">
        <v>561</v>
      </c>
      <c r="I357" s="8" t="s">
        <v>555</v>
      </c>
    </row>
    <row r="358" spans="1:9">
      <c r="A358" s="4" t="s">
        <v>558</v>
      </c>
      <c r="B358" s="88" t="s">
        <v>172</v>
      </c>
      <c r="C358" s="4">
        <v>140</v>
      </c>
      <c r="D358" s="4" t="s">
        <v>1</v>
      </c>
      <c r="E358" s="26" t="s">
        <v>5</v>
      </c>
      <c r="F358" s="4" t="s">
        <v>76</v>
      </c>
      <c r="H358" s="4" t="s">
        <v>562</v>
      </c>
      <c r="I358" s="8" t="s">
        <v>556</v>
      </c>
    </row>
    <row r="359" spans="1:9">
      <c r="A359" s="2" t="s">
        <v>259</v>
      </c>
      <c r="B359" s="88" t="s">
        <v>334</v>
      </c>
      <c r="C359" s="4">
        <v>77</v>
      </c>
      <c r="D359" s="4" t="s">
        <v>1</v>
      </c>
      <c r="E359" s="26" t="s">
        <v>5</v>
      </c>
      <c r="F359" s="4" t="s">
        <v>12</v>
      </c>
      <c r="G359" s="4" t="s">
        <v>442</v>
      </c>
      <c r="H359" s="4" t="s">
        <v>635</v>
      </c>
      <c r="I359" s="8" t="s">
        <v>557</v>
      </c>
    </row>
    <row r="360" spans="1:9">
      <c r="A360" s="2" t="s">
        <v>552</v>
      </c>
      <c r="B360" s="88" t="s">
        <v>522</v>
      </c>
      <c r="C360" s="4">
        <v>62</v>
      </c>
      <c r="D360" s="4" t="s">
        <v>1</v>
      </c>
      <c r="E360" s="26" t="s">
        <v>5</v>
      </c>
      <c r="F360" s="4" t="s">
        <v>553</v>
      </c>
      <c r="I360" s="8" t="s">
        <v>565</v>
      </c>
    </row>
    <row r="361" spans="1:9">
      <c r="A361" s="2"/>
      <c r="I361" s="8"/>
    </row>
    <row r="362" spans="1:9">
      <c r="H362" s="2"/>
    </row>
    <row r="363" spans="1:9">
      <c r="A363" s="47" t="s">
        <v>579</v>
      </c>
      <c r="I363" s="4">
        <f>I354+1</f>
        <v>110</v>
      </c>
    </row>
    <row r="365" spans="1:9">
      <c r="A365" s="4" t="s">
        <v>573</v>
      </c>
      <c r="B365" s="88" t="s">
        <v>480</v>
      </c>
      <c r="C365" s="4">
        <v>399</v>
      </c>
      <c r="D365" s="4" t="s">
        <v>1</v>
      </c>
      <c r="E365" s="26" t="s">
        <v>26</v>
      </c>
      <c r="F365" s="4" t="s">
        <v>148</v>
      </c>
      <c r="G365" s="4" t="s">
        <v>572</v>
      </c>
      <c r="I365" s="8" t="s">
        <v>574</v>
      </c>
    </row>
    <row r="366" spans="1:9">
      <c r="A366" s="2" t="s">
        <v>571</v>
      </c>
      <c r="B366" s="88" t="s">
        <v>172</v>
      </c>
      <c r="C366" s="4">
        <v>525</v>
      </c>
      <c r="D366" s="4" t="s">
        <v>1</v>
      </c>
      <c r="E366" s="26" t="s">
        <v>26</v>
      </c>
      <c r="F366" s="4" t="s">
        <v>148</v>
      </c>
      <c r="G366" s="2" t="s">
        <v>516</v>
      </c>
      <c r="I366" s="8" t="s">
        <v>574</v>
      </c>
    </row>
    <row r="367" spans="1:9">
      <c r="A367" s="2" t="s">
        <v>570</v>
      </c>
      <c r="B367" s="88" t="s">
        <v>334</v>
      </c>
      <c r="C367" s="4">
        <v>776</v>
      </c>
      <c r="D367" s="4" t="s">
        <v>1</v>
      </c>
      <c r="E367" s="26" t="s">
        <v>26</v>
      </c>
      <c r="F367" s="4" t="s">
        <v>146</v>
      </c>
      <c r="G367" s="4" t="s">
        <v>569</v>
      </c>
      <c r="I367" s="8" t="s">
        <v>574</v>
      </c>
    </row>
    <row r="368" spans="1:9">
      <c r="A368" s="2" t="s">
        <v>259</v>
      </c>
      <c r="B368" s="88" t="s">
        <v>334</v>
      </c>
      <c r="C368" s="4">
        <v>77</v>
      </c>
      <c r="D368" s="4" t="s">
        <v>1</v>
      </c>
      <c r="E368" s="26" t="s">
        <v>5</v>
      </c>
      <c r="F368" s="4" t="s">
        <v>12</v>
      </c>
      <c r="G368" s="4" t="s">
        <v>442</v>
      </c>
      <c r="H368" s="4" t="s">
        <v>635</v>
      </c>
      <c r="I368" s="8" t="s">
        <v>557</v>
      </c>
    </row>
    <row r="369" spans="1:9">
      <c r="A369" s="2" t="s">
        <v>566</v>
      </c>
      <c r="B369" s="88" t="s">
        <v>449</v>
      </c>
      <c r="C369" s="4">
        <v>229</v>
      </c>
      <c r="D369" s="4" t="s">
        <v>1</v>
      </c>
      <c r="E369" s="26" t="s">
        <v>26</v>
      </c>
      <c r="F369" s="2" t="s">
        <v>567</v>
      </c>
      <c r="G369" s="4" t="s">
        <v>568</v>
      </c>
      <c r="I369" s="8" t="s">
        <v>575</v>
      </c>
    </row>
    <row r="370" spans="1:9">
      <c r="H370" s="2"/>
    </row>
    <row r="371" spans="1:9">
      <c r="A371" s="47" t="s">
        <v>580</v>
      </c>
      <c r="I371" s="4">
        <f>I363+1</f>
        <v>111</v>
      </c>
    </row>
    <row r="373" spans="1:9">
      <c r="A373" s="2" t="s">
        <v>155</v>
      </c>
      <c r="B373" s="88" t="s">
        <v>260</v>
      </c>
      <c r="C373" s="4">
        <v>462</v>
      </c>
      <c r="D373" s="4" t="s">
        <v>1</v>
      </c>
      <c r="E373" s="26" t="s">
        <v>112</v>
      </c>
      <c r="F373" s="4" t="s">
        <v>495</v>
      </c>
      <c r="G373" s="4" t="s">
        <v>507</v>
      </c>
      <c r="H373" s="4" t="s">
        <v>583</v>
      </c>
      <c r="I373" s="8"/>
    </row>
    <row r="374" spans="1:9">
      <c r="A374" s="2" t="s">
        <v>576</v>
      </c>
      <c r="B374" s="88" t="s">
        <v>501</v>
      </c>
      <c r="C374" s="4">
        <v>279</v>
      </c>
      <c r="D374" s="4" t="s">
        <v>1</v>
      </c>
      <c r="E374" s="26" t="s">
        <v>51</v>
      </c>
      <c r="F374" s="4" t="s">
        <v>50</v>
      </c>
      <c r="G374" s="2" t="s">
        <v>581</v>
      </c>
      <c r="H374" s="4" t="s">
        <v>59</v>
      </c>
      <c r="I374" s="8"/>
    </row>
    <row r="375" spans="1:9">
      <c r="A375" s="2" t="s">
        <v>577</v>
      </c>
      <c r="B375" s="88" t="s">
        <v>284</v>
      </c>
      <c r="C375" s="4">
        <v>649</v>
      </c>
      <c r="D375" s="4" t="s">
        <v>1</v>
      </c>
      <c r="E375" s="26" t="s">
        <v>47</v>
      </c>
      <c r="F375" s="2" t="s">
        <v>228</v>
      </c>
      <c r="H375" s="4" t="s">
        <v>59</v>
      </c>
      <c r="I375" s="8" t="s">
        <v>582</v>
      </c>
    </row>
    <row r="376" spans="1:9">
      <c r="A376" s="2" t="s">
        <v>259</v>
      </c>
      <c r="B376" s="88" t="s">
        <v>284</v>
      </c>
      <c r="C376" s="4">
        <v>79</v>
      </c>
      <c r="D376" s="4" t="s">
        <v>1</v>
      </c>
      <c r="E376" s="26" t="s">
        <v>5</v>
      </c>
      <c r="F376" s="4" t="s">
        <v>12</v>
      </c>
      <c r="G376" s="4" t="s">
        <v>442</v>
      </c>
      <c r="H376" s="4" t="s">
        <v>635</v>
      </c>
      <c r="I376" s="8"/>
    </row>
    <row r="377" spans="1:9">
      <c r="A377" s="2"/>
      <c r="F377" s="2"/>
      <c r="I377" s="8"/>
    </row>
    <row r="378" spans="1:9">
      <c r="A378" s="47" t="s">
        <v>597</v>
      </c>
      <c r="I378" s="4">
        <f>I371+1</f>
        <v>112</v>
      </c>
    </row>
    <row r="380" spans="1:9">
      <c r="A380" s="2" t="s">
        <v>595</v>
      </c>
      <c r="B380" s="88" t="s">
        <v>334</v>
      </c>
      <c r="C380" s="4">
        <v>369</v>
      </c>
      <c r="D380" s="4" t="s">
        <v>1</v>
      </c>
      <c r="E380" s="26" t="s">
        <v>9</v>
      </c>
      <c r="F380" s="2" t="s">
        <v>596</v>
      </c>
      <c r="G380" s="2" t="s">
        <v>599</v>
      </c>
      <c r="H380" s="4" t="s">
        <v>600</v>
      </c>
      <c r="I380" s="8" t="s">
        <v>598</v>
      </c>
    </row>
    <row r="381" spans="1:9">
      <c r="A381" s="2" t="s">
        <v>585</v>
      </c>
      <c r="B381" s="88" t="s">
        <v>522</v>
      </c>
      <c r="C381" s="4">
        <v>395</v>
      </c>
      <c r="D381" s="4" t="s">
        <v>1</v>
      </c>
      <c r="E381" s="26" t="s">
        <v>51</v>
      </c>
      <c r="F381" s="4" t="s">
        <v>586</v>
      </c>
      <c r="G381" s="2" t="s">
        <v>588</v>
      </c>
      <c r="H381" s="4" t="s">
        <v>587</v>
      </c>
      <c r="I381" s="8"/>
    </row>
    <row r="382" spans="1:9">
      <c r="A382" s="2" t="s">
        <v>589</v>
      </c>
      <c r="B382" s="88" t="s">
        <v>449</v>
      </c>
      <c r="C382" s="4">
        <v>199</v>
      </c>
      <c r="D382" s="4" t="s">
        <v>1</v>
      </c>
      <c r="E382" s="26" t="s">
        <v>47</v>
      </c>
      <c r="F382" s="2"/>
      <c r="G382" s="4" t="s">
        <v>590</v>
      </c>
      <c r="H382" s="4" t="s">
        <v>603</v>
      </c>
      <c r="I382" s="8" t="s">
        <v>601</v>
      </c>
    </row>
    <row r="383" spans="1:9">
      <c r="A383" s="2" t="s">
        <v>259</v>
      </c>
      <c r="B383" s="88" t="s">
        <v>172</v>
      </c>
      <c r="C383" s="4">
        <v>69</v>
      </c>
      <c r="D383" s="4" t="s">
        <v>1</v>
      </c>
      <c r="E383" s="26" t="s">
        <v>5</v>
      </c>
      <c r="F383" s="4" t="s">
        <v>12</v>
      </c>
      <c r="G383" s="4" t="s">
        <v>442</v>
      </c>
      <c r="H383" s="4" t="s">
        <v>635</v>
      </c>
      <c r="I383" s="8" t="s">
        <v>584</v>
      </c>
    </row>
    <row r="384" spans="1:9">
      <c r="A384" s="2" t="s">
        <v>592</v>
      </c>
      <c r="B384" s="88" t="s">
        <v>262</v>
      </c>
      <c r="C384" s="4">
        <v>526</v>
      </c>
      <c r="D384" s="4" t="s">
        <v>1</v>
      </c>
      <c r="E384" s="26" t="s">
        <v>280</v>
      </c>
      <c r="F384" s="1" t="s">
        <v>593</v>
      </c>
      <c r="G384" s="4" t="s">
        <v>591</v>
      </c>
      <c r="H384" s="4" t="s">
        <v>594</v>
      </c>
      <c r="I384" s="8" t="s">
        <v>602</v>
      </c>
    </row>
    <row r="385" spans="1:13">
      <c r="A385" s="2" t="s">
        <v>604</v>
      </c>
      <c r="F385" s="2"/>
      <c r="I385" s="8"/>
    </row>
    <row r="386" spans="1:13">
      <c r="A386" s="2"/>
      <c r="F386" s="2"/>
      <c r="I386" s="8"/>
    </row>
    <row r="387" spans="1:13">
      <c r="A387" s="47" t="s">
        <v>605</v>
      </c>
      <c r="I387" s="4">
        <f>I378+1</f>
        <v>113</v>
      </c>
    </row>
    <row r="389" spans="1:13">
      <c r="A389" s="2" t="s">
        <v>613</v>
      </c>
      <c r="B389" s="88" t="s">
        <v>334</v>
      </c>
      <c r="C389" s="4">
        <v>159</v>
      </c>
      <c r="D389" s="4" t="s">
        <v>1</v>
      </c>
      <c r="E389" s="26" t="s">
        <v>5</v>
      </c>
      <c r="F389" s="4" t="s">
        <v>76</v>
      </c>
      <c r="G389" s="2" t="s">
        <v>614</v>
      </c>
      <c r="H389" s="4" t="s">
        <v>561</v>
      </c>
      <c r="I389" s="8"/>
    </row>
    <row r="390" spans="1:13">
      <c r="A390" s="2" t="s">
        <v>610</v>
      </c>
      <c r="B390" s="88" t="s">
        <v>486</v>
      </c>
      <c r="C390" s="4">
        <v>158</v>
      </c>
      <c r="D390" s="4" t="s">
        <v>1</v>
      </c>
      <c r="E390" s="26" t="s">
        <v>5</v>
      </c>
      <c r="F390" s="4" t="s">
        <v>76</v>
      </c>
      <c r="G390" s="2" t="s">
        <v>611</v>
      </c>
      <c r="H390" s="4" t="s">
        <v>561</v>
      </c>
      <c r="I390" s="8"/>
    </row>
    <row r="391" spans="1:13">
      <c r="A391" s="2" t="s">
        <v>608</v>
      </c>
      <c r="B391" s="88" t="s">
        <v>486</v>
      </c>
      <c r="C391" s="4">
        <v>159</v>
      </c>
      <c r="D391" s="4" t="s">
        <v>1</v>
      </c>
      <c r="E391" s="26" t="s">
        <v>5</v>
      </c>
      <c r="F391" s="4" t="s">
        <v>76</v>
      </c>
      <c r="G391" s="2" t="s">
        <v>609</v>
      </c>
      <c r="H391" s="4" t="s">
        <v>561</v>
      </c>
      <c r="I391" s="8"/>
    </row>
    <row r="392" spans="1:13">
      <c r="A392" s="2" t="s">
        <v>988</v>
      </c>
      <c r="B392" s="88" t="s">
        <v>278</v>
      </c>
      <c r="C392" s="4">
        <v>145</v>
      </c>
      <c r="D392" s="4" t="s">
        <v>1</v>
      </c>
      <c r="E392" s="26" t="s">
        <v>5</v>
      </c>
      <c r="F392" s="4" t="s">
        <v>76</v>
      </c>
      <c r="G392" s="2" t="s">
        <v>606</v>
      </c>
      <c r="H392" s="4" t="s">
        <v>561</v>
      </c>
      <c r="I392" s="8" t="s">
        <v>607</v>
      </c>
    </row>
    <row r="393" spans="1:13">
      <c r="A393" s="2" t="s">
        <v>259</v>
      </c>
      <c r="B393" s="88" t="s">
        <v>449</v>
      </c>
      <c r="C393" s="4">
        <v>79</v>
      </c>
      <c r="D393" s="4" t="s">
        <v>1</v>
      </c>
      <c r="E393" s="26" t="s">
        <v>5</v>
      </c>
      <c r="F393" s="4" t="s">
        <v>12</v>
      </c>
      <c r="G393" s="4" t="s">
        <v>442</v>
      </c>
      <c r="H393" s="4" t="s">
        <v>635</v>
      </c>
      <c r="I393" s="8"/>
    </row>
    <row r="394" spans="1:13">
      <c r="A394" s="2" t="s">
        <v>612</v>
      </c>
      <c r="F394" s="2"/>
      <c r="I394" s="8"/>
    </row>
    <row r="395" spans="1:13">
      <c r="H395" s="2"/>
    </row>
    <row r="396" spans="1:13">
      <c r="A396" s="47" t="s">
        <v>629</v>
      </c>
      <c r="I396" s="4">
        <f>I387+1</f>
        <v>114</v>
      </c>
    </row>
    <row r="398" spans="1:13">
      <c r="A398" s="19" t="s">
        <v>991</v>
      </c>
      <c r="B398" s="88" t="s">
        <v>480</v>
      </c>
      <c r="C398" s="4">
        <v>368</v>
      </c>
      <c r="D398" s="4" t="s">
        <v>1</v>
      </c>
      <c r="E398" s="26" t="s">
        <v>47</v>
      </c>
      <c r="F398" s="4" t="s">
        <v>288</v>
      </c>
      <c r="G398" s="2" t="s">
        <v>295</v>
      </c>
      <c r="H398" s="4" t="s">
        <v>292</v>
      </c>
      <c r="I398" s="8" t="s">
        <v>73</v>
      </c>
      <c r="K398" s="107">
        <v>1</v>
      </c>
      <c r="L398" s="107">
        <v>1</v>
      </c>
      <c r="M398" s="107">
        <f t="shared" ref="M398:M402" si="1">ABS(K398-L398)</f>
        <v>0</v>
      </c>
    </row>
    <row r="399" spans="1:13">
      <c r="A399" s="19" t="s">
        <v>992</v>
      </c>
      <c r="B399" s="88" t="s">
        <v>522</v>
      </c>
      <c r="C399" s="4">
        <v>199</v>
      </c>
      <c r="D399" s="4" t="s">
        <v>1</v>
      </c>
      <c r="E399" s="26" t="s">
        <v>615</v>
      </c>
      <c r="F399" s="4" t="s">
        <v>616</v>
      </c>
      <c r="G399" s="2" t="s">
        <v>617</v>
      </c>
      <c r="H399" s="4" t="s">
        <v>292</v>
      </c>
      <c r="I399" s="8"/>
      <c r="K399" s="107">
        <v>2</v>
      </c>
      <c r="L399" s="107">
        <v>2</v>
      </c>
      <c r="M399" s="107">
        <f t="shared" si="1"/>
        <v>0</v>
      </c>
    </row>
    <row r="400" spans="1:13">
      <c r="A400" s="2" t="s">
        <v>627</v>
      </c>
      <c r="B400" s="88" t="s">
        <v>619</v>
      </c>
      <c r="C400" s="4">
        <v>115</v>
      </c>
      <c r="D400" s="4" t="s">
        <v>1</v>
      </c>
      <c r="E400" s="26" t="s">
        <v>615</v>
      </c>
      <c r="F400" s="4" t="s">
        <v>620</v>
      </c>
      <c r="G400" s="2" t="s">
        <v>621</v>
      </c>
      <c r="H400" s="4" t="s">
        <v>292</v>
      </c>
      <c r="I400" s="8"/>
      <c r="K400" s="107">
        <v>3</v>
      </c>
      <c r="L400" s="107">
        <v>3</v>
      </c>
      <c r="M400" s="107">
        <f t="shared" si="1"/>
        <v>0</v>
      </c>
    </row>
    <row r="401" spans="1:13">
      <c r="A401" s="19" t="s">
        <v>626</v>
      </c>
      <c r="B401" s="88" t="s">
        <v>619</v>
      </c>
      <c r="C401" s="4">
        <v>96</v>
      </c>
      <c r="D401" s="4" t="s">
        <v>1</v>
      </c>
      <c r="E401" s="26" t="s">
        <v>91</v>
      </c>
      <c r="F401" s="4" t="s">
        <v>622</v>
      </c>
      <c r="G401" s="2" t="s">
        <v>623</v>
      </c>
      <c r="H401" s="4" t="s">
        <v>292</v>
      </c>
      <c r="I401" s="8"/>
      <c r="K401" s="107">
        <v>4</v>
      </c>
      <c r="L401" s="107">
        <v>5</v>
      </c>
      <c r="M401" s="107">
        <f t="shared" si="1"/>
        <v>1</v>
      </c>
    </row>
    <row r="402" spans="1:13">
      <c r="A402" s="19" t="s">
        <v>625</v>
      </c>
      <c r="B402" s="88" t="s">
        <v>619</v>
      </c>
      <c r="C402" s="4">
        <v>98</v>
      </c>
      <c r="D402" s="4" t="s">
        <v>1</v>
      </c>
      <c r="E402" s="26" t="s">
        <v>537</v>
      </c>
      <c r="F402" s="4" t="s">
        <v>624</v>
      </c>
      <c r="G402" s="2" t="s">
        <v>628</v>
      </c>
      <c r="H402" s="4" t="s">
        <v>292</v>
      </c>
      <c r="I402" s="8"/>
      <c r="K402" s="107">
        <v>5</v>
      </c>
      <c r="L402" s="107">
        <v>4</v>
      </c>
      <c r="M402" s="107">
        <f t="shared" si="1"/>
        <v>1</v>
      </c>
    </row>
    <row r="403" spans="1:13">
      <c r="A403" s="4" t="s">
        <v>618</v>
      </c>
      <c r="H403" s="2"/>
      <c r="M403" s="110">
        <f>AVERAGE(M398:M402)</f>
        <v>0.4</v>
      </c>
    </row>
    <row r="404" spans="1:13">
      <c r="H404" s="2"/>
    </row>
    <row r="405" spans="1:13">
      <c r="A405" s="47" t="s">
        <v>630</v>
      </c>
      <c r="I405" s="4">
        <f>I396+1</f>
        <v>115</v>
      </c>
    </row>
    <row r="407" spans="1:13">
      <c r="A407" s="2" t="s">
        <v>645</v>
      </c>
      <c r="B407" s="88" t="s">
        <v>480</v>
      </c>
      <c r="C407" s="4">
        <v>512</v>
      </c>
      <c r="D407" s="4" t="s">
        <v>1</v>
      </c>
      <c r="E407" s="26" t="s">
        <v>51</v>
      </c>
      <c r="F407" s="4" t="s">
        <v>638</v>
      </c>
      <c r="G407" s="2" t="s">
        <v>641</v>
      </c>
      <c r="H407" s="4" t="s">
        <v>646</v>
      </c>
      <c r="I407" s="4" t="s">
        <v>631</v>
      </c>
      <c r="K407" s="107">
        <v>1</v>
      </c>
      <c r="L407" s="107">
        <v>1</v>
      </c>
      <c r="M407" s="107">
        <f t="shared" ref="M407:M411" si="2">ABS(K407-L407)</f>
        <v>0</v>
      </c>
    </row>
    <row r="408" spans="1:13">
      <c r="A408" s="2" t="s">
        <v>642</v>
      </c>
      <c r="B408" s="88" t="s">
        <v>619</v>
      </c>
      <c r="C408" s="4">
        <v>109</v>
      </c>
      <c r="D408" s="4" t="s">
        <v>1</v>
      </c>
      <c r="E408" s="26" t="s">
        <v>51</v>
      </c>
      <c r="F408" s="4" t="s">
        <v>586</v>
      </c>
      <c r="G408" s="2" t="s">
        <v>643</v>
      </c>
      <c r="H408" s="4" t="s">
        <v>644</v>
      </c>
      <c r="I408" s="4" t="s">
        <v>632</v>
      </c>
      <c r="K408" s="107">
        <v>2</v>
      </c>
      <c r="L408" s="107">
        <v>2</v>
      </c>
      <c r="M408" s="107">
        <f t="shared" si="2"/>
        <v>0</v>
      </c>
    </row>
    <row r="409" spans="1:13">
      <c r="A409" s="2" t="s">
        <v>639</v>
      </c>
      <c r="B409" s="88" t="s">
        <v>522</v>
      </c>
      <c r="C409" s="4">
        <v>109</v>
      </c>
      <c r="D409" s="4" t="s">
        <v>1</v>
      </c>
      <c r="E409" s="26" t="s">
        <v>51</v>
      </c>
      <c r="F409" s="4" t="s">
        <v>640</v>
      </c>
      <c r="G409" s="2" t="s">
        <v>641</v>
      </c>
      <c r="H409" s="4" t="s">
        <v>100</v>
      </c>
      <c r="K409" s="107">
        <v>3</v>
      </c>
      <c r="L409" s="107">
        <v>3</v>
      </c>
      <c r="M409" s="107">
        <f t="shared" si="2"/>
        <v>0</v>
      </c>
    </row>
    <row r="410" spans="1:13">
      <c r="A410" s="2" t="s">
        <v>633</v>
      </c>
      <c r="B410" s="88" t="s">
        <v>619</v>
      </c>
      <c r="C410" s="4">
        <v>77</v>
      </c>
      <c r="D410" s="4" t="s">
        <v>1</v>
      </c>
      <c r="E410" s="26" t="s">
        <v>51</v>
      </c>
      <c r="F410" s="4" t="s">
        <v>638</v>
      </c>
      <c r="G410" s="2" t="s">
        <v>54</v>
      </c>
      <c r="H410" s="4" t="s">
        <v>100</v>
      </c>
      <c r="K410" s="107">
        <v>4</v>
      </c>
      <c r="L410" s="107">
        <v>5</v>
      </c>
      <c r="M410" s="107">
        <f t="shared" si="2"/>
        <v>1</v>
      </c>
    </row>
    <row r="411" spans="1:13">
      <c r="A411" s="2" t="s">
        <v>259</v>
      </c>
      <c r="B411" s="88" t="s">
        <v>634</v>
      </c>
      <c r="C411" s="4">
        <v>79</v>
      </c>
      <c r="D411" s="4" t="s">
        <v>1</v>
      </c>
      <c r="E411" s="26" t="s">
        <v>5</v>
      </c>
      <c r="F411" s="4" t="s">
        <v>12</v>
      </c>
      <c r="G411" s="4" t="s">
        <v>442</v>
      </c>
      <c r="H411" s="4" t="s">
        <v>635</v>
      </c>
      <c r="I411" s="8" t="s">
        <v>636</v>
      </c>
      <c r="K411" s="107">
        <v>5</v>
      </c>
      <c r="L411" s="107">
        <v>4</v>
      </c>
      <c r="M411" s="107">
        <f t="shared" si="2"/>
        <v>1</v>
      </c>
    </row>
    <row r="412" spans="1:13">
      <c r="H412" s="2"/>
      <c r="I412" s="8" t="s">
        <v>637</v>
      </c>
      <c r="M412" s="110">
        <f>AVERAGE(M407:M411)</f>
        <v>0.4</v>
      </c>
    </row>
    <row r="413" spans="1:13">
      <c r="H413" s="2"/>
    </row>
    <row r="414" spans="1:13">
      <c r="A414" s="47" t="s">
        <v>662</v>
      </c>
      <c r="I414" s="4">
        <f>I405+1</f>
        <v>116</v>
      </c>
    </row>
    <row r="415" spans="1:13">
      <c r="H415" s="2"/>
    </row>
    <row r="416" spans="1:13">
      <c r="A416" s="2" t="s">
        <v>259</v>
      </c>
      <c r="B416" s="88" t="s">
        <v>634</v>
      </c>
      <c r="C416" s="4">
        <v>79</v>
      </c>
      <c r="D416" s="4" t="s">
        <v>1</v>
      </c>
      <c r="E416" s="26" t="s">
        <v>5</v>
      </c>
      <c r="F416" s="4" t="s">
        <v>12</v>
      </c>
      <c r="G416" s="4" t="s">
        <v>442</v>
      </c>
      <c r="H416" s="4" t="s">
        <v>635</v>
      </c>
      <c r="I416" s="4" t="s">
        <v>661</v>
      </c>
      <c r="K416" s="107">
        <v>1</v>
      </c>
      <c r="L416" s="107">
        <v>5</v>
      </c>
      <c r="M416" s="107">
        <f t="shared" ref="M416:M420" si="3">ABS(K416-L416)</f>
        <v>4</v>
      </c>
    </row>
    <row r="417" spans="1:13">
      <c r="A417" s="2" t="s">
        <v>647</v>
      </c>
      <c r="B417" s="88" t="s">
        <v>522</v>
      </c>
      <c r="C417" s="4">
        <v>655</v>
      </c>
      <c r="D417" s="4" t="s">
        <v>1</v>
      </c>
      <c r="E417" s="26" t="s">
        <v>47</v>
      </c>
      <c r="F417" s="2" t="s">
        <v>648</v>
      </c>
      <c r="G417" s="2" t="s">
        <v>649</v>
      </c>
      <c r="H417" s="2" t="s">
        <v>652</v>
      </c>
      <c r="K417" s="107">
        <v>2</v>
      </c>
      <c r="L417" s="107">
        <v>2</v>
      </c>
      <c r="M417" s="107">
        <f t="shared" si="3"/>
        <v>0</v>
      </c>
    </row>
    <row r="418" spans="1:13">
      <c r="A418" s="2" t="s">
        <v>650</v>
      </c>
      <c r="B418" s="88" t="s">
        <v>522</v>
      </c>
      <c r="C418" s="4">
        <v>279</v>
      </c>
      <c r="D418" s="4" t="s">
        <v>1</v>
      </c>
      <c r="E418" s="26" t="s">
        <v>47</v>
      </c>
      <c r="F418" s="2" t="s">
        <v>650</v>
      </c>
      <c r="G418" s="2" t="s">
        <v>651</v>
      </c>
      <c r="H418" s="2" t="s">
        <v>652</v>
      </c>
      <c r="K418" s="107">
        <v>3</v>
      </c>
      <c r="L418" s="107">
        <v>4</v>
      </c>
      <c r="M418" s="107">
        <f t="shared" si="3"/>
        <v>1</v>
      </c>
    </row>
    <row r="419" spans="1:13">
      <c r="A419" s="2" t="s">
        <v>653</v>
      </c>
      <c r="B419" s="88" t="s">
        <v>449</v>
      </c>
      <c r="C419" s="4">
        <v>703</v>
      </c>
      <c r="D419" s="4" t="s">
        <v>1</v>
      </c>
      <c r="E419" s="26" t="s">
        <v>47</v>
      </c>
      <c r="F419" s="4" t="s">
        <v>654</v>
      </c>
      <c r="G419" s="2" t="s">
        <v>655</v>
      </c>
      <c r="H419" s="2" t="s">
        <v>652</v>
      </c>
      <c r="K419" s="107">
        <v>4</v>
      </c>
      <c r="L419" s="107">
        <v>1</v>
      </c>
      <c r="M419" s="107">
        <f t="shared" si="3"/>
        <v>3</v>
      </c>
    </row>
    <row r="420" spans="1:13">
      <c r="A420" s="2" t="s">
        <v>656</v>
      </c>
      <c r="B420" s="88" t="s">
        <v>657</v>
      </c>
      <c r="C420" s="4">
        <v>595</v>
      </c>
      <c r="D420" s="4" t="s">
        <v>1</v>
      </c>
      <c r="E420" s="26" t="s">
        <v>47</v>
      </c>
      <c r="F420" s="4" t="s">
        <v>658</v>
      </c>
      <c r="G420" s="2" t="s">
        <v>659</v>
      </c>
      <c r="H420" s="2" t="s">
        <v>652</v>
      </c>
      <c r="K420" s="107">
        <v>5</v>
      </c>
      <c r="L420" s="107">
        <v>3</v>
      </c>
      <c r="M420" s="107">
        <f t="shared" si="3"/>
        <v>2</v>
      </c>
    </row>
    <row r="421" spans="1:13">
      <c r="A421" s="4" t="s">
        <v>660</v>
      </c>
      <c r="H421" s="2"/>
      <c r="M421" s="110">
        <f>AVERAGE(M416:M420)</f>
        <v>2</v>
      </c>
    </row>
    <row r="422" spans="1:13">
      <c r="H422" s="2"/>
    </row>
    <row r="423" spans="1:13">
      <c r="H423" s="2"/>
    </row>
    <row r="424" spans="1:13">
      <c r="A424" s="47" t="s">
        <v>672</v>
      </c>
      <c r="I424" s="4">
        <f>I414+1</f>
        <v>117</v>
      </c>
    </row>
    <row r="425" spans="1:13">
      <c r="H425" s="2"/>
    </row>
    <row r="426" spans="1:13">
      <c r="A426" s="4" t="s">
        <v>674</v>
      </c>
      <c r="B426" s="88" t="s">
        <v>480</v>
      </c>
      <c r="C426" s="4">
        <v>449</v>
      </c>
      <c r="D426" s="4" t="s">
        <v>1</v>
      </c>
      <c r="E426" s="26" t="s">
        <v>26</v>
      </c>
      <c r="F426" s="4" t="s">
        <v>675</v>
      </c>
      <c r="G426" s="4" t="s">
        <v>673</v>
      </c>
      <c r="H426" s="2" t="s">
        <v>676</v>
      </c>
      <c r="I426" s="4" t="s">
        <v>670</v>
      </c>
      <c r="K426" s="107">
        <v>1</v>
      </c>
      <c r="L426" s="107">
        <v>1</v>
      </c>
      <c r="M426" s="107">
        <f t="shared" ref="M426:M430" si="4">ABS(K426-L426)</f>
        <v>0</v>
      </c>
    </row>
    <row r="427" spans="1:13">
      <c r="A427" s="4" t="s">
        <v>664</v>
      </c>
      <c r="B427" s="88" t="s">
        <v>522</v>
      </c>
      <c r="C427" s="4">
        <v>279</v>
      </c>
      <c r="D427" s="4" t="s">
        <v>1</v>
      </c>
      <c r="E427" s="26" t="s">
        <v>26</v>
      </c>
      <c r="F427" s="4" t="s">
        <v>665</v>
      </c>
      <c r="G427" s="4" t="s">
        <v>677</v>
      </c>
      <c r="H427" s="17" t="s">
        <v>678</v>
      </c>
      <c r="K427" s="107">
        <v>2</v>
      </c>
      <c r="L427" s="107">
        <v>4</v>
      </c>
      <c r="M427" s="107">
        <f t="shared" si="4"/>
        <v>2</v>
      </c>
    </row>
    <row r="428" spans="1:13">
      <c r="A428" s="4" t="s">
        <v>669</v>
      </c>
      <c r="B428" s="88" t="s">
        <v>449</v>
      </c>
      <c r="C428" s="4">
        <v>475</v>
      </c>
      <c r="D428" s="4" t="s">
        <v>1</v>
      </c>
      <c r="E428" s="26" t="s">
        <v>26</v>
      </c>
      <c r="F428" s="4" t="s">
        <v>663</v>
      </c>
      <c r="G428" s="4" t="s">
        <v>33</v>
      </c>
      <c r="H428" s="2" t="s">
        <v>679</v>
      </c>
      <c r="I428" s="4" t="s">
        <v>671</v>
      </c>
      <c r="K428" s="107">
        <v>3</v>
      </c>
      <c r="L428" s="107">
        <v>2</v>
      </c>
      <c r="M428" s="107">
        <f t="shared" si="4"/>
        <v>1</v>
      </c>
    </row>
    <row r="429" spans="1:13">
      <c r="A429" s="2" t="s">
        <v>666</v>
      </c>
      <c r="B429" s="88" t="s">
        <v>480</v>
      </c>
      <c r="C429" s="4">
        <v>299</v>
      </c>
      <c r="D429" s="4" t="s">
        <v>1</v>
      </c>
      <c r="E429" s="26" t="s">
        <v>26</v>
      </c>
      <c r="F429" s="4" t="s">
        <v>667</v>
      </c>
      <c r="G429" s="2" t="s">
        <v>680</v>
      </c>
      <c r="H429" s="2" t="s">
        <v>147</v>
      </c>
      <c r="K429" s="107">
        <v>4</v>
      </c>
      <c r="L429" s="107">
        <v>3</v>
      </c>
      <c r="M429" s="107">
        <f t="shared" si="4"/>
        <v>1</v>
      </c>
    </row>
    <row r="430" spans="1:13">
      <c r="A430" s="2" t="s">
        <v>259</v>
      </c>
      <c r="B430" s="88" t="s">
        <v>634</v>
      </c>
      <c r="C430" s="4">
        <v>79</v>
      </c>
      <c r="D430" s="4" t="s">
        <v>1</v>
      </c>
      <c r="E430" s="26" t="s">
        <v>5</v>
      </c>
      <c r="F430" s="4" t="s">
        <v>12</v>
      </c>
      <c r="G430" s="4" t="s">
        <v>442</v>
      </c>
      <c r="H430" s="4" t="s">
        <v>635</v>
      </c>
      <c r="I430" s="4" t="s">
        <v>668</v>
      </c>
      <c r="K430" s="107">
        <v>5</v>
      </c>
      <c r="L430" s="107">
        <v>5</v>
      </c>
      <c r="M430" s="107">
        <f t="shared" si="4"/>
        <v>0</v>
      </c>
    </row>
    <row r="431" spans="1:13">
      <c r="A431" s="4" t="s">
        <v>681</v>
      </c>
      <c r="H431" s="2"/>
      <c r="M431" s="110">
        <f>AVERAGE(M426:M430)</f>
        <v>0.8</v>
      </c>
    </row>
    <row r="432" spans="1:13">
      <c r="H432" s="2"/>
    </row>
    <row r="433" spans="1:13">
      <c r="H433" s="2"/>
    </row>
    <row r="434" spans="1:13">
      <c r="A434" s="47" t="s">
        <v>682</v>
      </c>
      <c r="I434" s="4">
        <f>I424+1</f>
        <v>118</v>
      </c>
    </row>
    <row r="435" spans="1:13">
      <c r="H435" s="2"/>
    </row>
    <row r="436" spans="1:13">
      <c r="A436" s="4" t="s">
        <v>697</v>
      </c>
      <c r="B436" s="88" t="s">
        <v>277</v>
      </c>
      <c r="C436" s="4">
        <f>165*$H$444</f>
        <v>1660.738695</v>
      </c>
      <c r="D436" s="4" t="s">
        <v>684</v>
      </c>
      <c r="E436" s="26" t="s">
        <v>26</v>
      </c>
      <c r="F436" s="4" t="s">
        <v>148</v>
      </c>
      <c r="G436" s="4" t="s">
        <v>696</v>
      </c>
      <c r="H436" s="2" t="s">
        <v>145</v>
      </c>
      <c r="I436" s="4" t="s">
        <v>698</v>
      </c>
      <c r="K436" s="107">
        <v>1</v>
      </c>
      <c r="L436" s="107">
        <v>1</v>
      </c>
      <c r="M436" s="107">
        <f t="shared" ref="M436:M442" si="5">ABS(K436-L436)</f>
        <v>0</v>
      </c>
    </row>
    <row r="437" spans="1:13">
      <c r="A437" s="4" t="s">
        <v>694</v>
      </c>
      <c r="B437" s="88" t="s">
        <v>290</v>
      </c>
      <c r="C437" s="4">
        <f>77*$H$444</f>
        <v>775.011391</v>
      </c>
      <c r="D437" s="4" t="s">
        <v>684</v>
      </c>
      <c r="E437" s="26" t="s">
        <v>26</v>
      </c>
      <c r="F437" s="4" t="s">
        <v>148</v>
      </c>
      <c r="G437" s="4" t="s">
        <v>695</v>
      </c>
      <c r="H437" s="2" t="s">
        <v>145</v>
      </c>
      <c r="K437" s="107">
        <v>2</v>
      </c>
      <c r="L437" s="107">
        <v>3</v>
      </c>
      <c r="M437" s="107">
        <f t="shared" si="5"/>
        <v>1</v>
      </c>
    </row>
    <row r="438" spans="1:13">
      <c r="A438" s="4" t="s">
        <v>692</v>
      </c>
      <c r="B438" s="88" t="s">
        <v>277</v>
      </c>
      <c r="C438" s="4">
        <f>92.4*$H$444</f>
        <v>930.01366919999998</v>
      </c>
      <c r="D438" s="4" t="s">
        <v>684</v>
      </c>
      <c r="E438" s="26" t="s">
        <v>26</v>
      </c>
      <c r="F438" s="4" t="s">
        <v>148</v>
      </c>
      <c r="G438" s="4" t="s">
        <v>693</v>
      </c>
      <c r="H438" s="2" t="s">
        <v>145</v>
      </c>
      <c r="K438" s="107">
        <v>3</v>
      </c>
      <c r="L438" s="107">
        <v>2</v>
      </c>
      <c r="M438" s="107">
        <f t="shared" si="5"/>
        <v>1</v>
      </c>
    </row>
    <row r="439" spans="1:13">
      <c r="A439" s="2" t="s">
        <v>691</v>
      </c>
      <c r="B439" s="88" t="s">
        <v>278</v>
      </c>
      <c r="C439" s="4">
        <f>53*$H$444</f>
        <v>533.44939899999997</v>
      </c>
      <c r="D439" s="4" t="s">
        <v>684</v>
      </c>
      <c r="E439" s="26" t="s">
        <v>26</v>
      </c>
      <c r="F439" s="4" t="s">
        <v>700</v>
      </c>
      <c r="G439" s="2" t="s">
        <v>439</v>
      </c>
      <c r="H439" s="2" t="s">
        <v>145</v>
      </c>
      <c r="K439" s="107">
        <v>4</v>
      </c>
      <c r="L439" s="107">
        <v>4</v>
      </c>
      <c r="M439" s="107">
        <f t="shared" si="5"/>
        <v>0</v>
      </c>
    </row>
    <row r="440" spans="1:13">
      <c r="A440" s="2" t="s">
        <v>687</v>
      </c>
      <c r="B440" s="88" t="s">
        <v>277</v>
      </c>
      <c r="C440" s="4">
        <f>32*$H$444</f>
        <v>322.08265599999999</v>
      </c>
      <c r="D440" s="4" t="s">
        <v>684</v>
      </c>
      <c r="E440" s="26" t="s">
        <v>26</v>
      </c>
      <c r="F440" s="4" t="s">
        <v>688</v>
      </c>
      <c r="G440" s="2" t="s">
        <v>689</v>
      </c>
      <c r="H440" s="2" t="s">
        <v>690</v>
      </c>
      <c r="K440" s="107">
        <v>5</v>
      </c>
      <c r="L440" s="107">
        <v>5</v>
      </c>
      <c r="M440" s="107">
        <f t="shared" si="5"/>
        <v>0</v>
      </c>
    </row>
    <row r="441" spans="1:13">
      <c r="A441" s="2" t="s">
        <v>259</v>
      </c>
      <c r="B441" s="88" t="s">
        <v>449</v>
      </c>
      <c r="C441" s="4">
        <v>84</v>
      </c>
      <c r="D441" s="4" t="s">
        <v>1</v>
      </c>
      <c r="E441" s="26" t="s">
        <v>5</v>
      </c>
      <c r="F441" s="4" t="s">
        <v>12</v>
      </c>
      <c r="G441" s="4" t="s">
        <v>442</v>
      </c>
      <c r="H441" s="4" t="s">
        <v>635</v>
      </c>
      <c r="I441" s="26" t="s">
        <v>683</v>
      </c>
      <c r="K441" s="107">
        <v>6</v>
      </c>
      <c r="L441" s="107">
        <v>7</v>
      </c>
      <c r="M441" s="107">
        <f t="shared" si="5"/>
        <v>1</v>
      </c>
    </row>
    <row r="442" spans="1:13">
      <c r="A442" s="2" t="s">
        <v>686</v>
      </c>
      <c r="B442" s="88" t="s">
        <v>619</v>
      </c>
      <c r="C442" s="4">
        <f>19*$H$444</f>
        <v>191.23657699999998</v>
      </c>
      <c r="D442" s="4" t="s">
        <v>684</v>
      </c>
      <c r="E442" s="26" t="s">
        <v>26</v>
      </c>
      <c r="F442" s="4" t="s">
        <v>700</v>
      </c>
      <c r="G442" s="4" t="s">
        <v>137</v>
      </c>
      <c r="H442" s="4" t="s">
        <v>685</v>
      </c>
      <c r="I442" s="4" t="s">
        <v>701</v>
      </c>
      <c r="K442" s="107">
        <v>7</v>
      </c>
      <c r="L442" s="107">
        <v>6</v>
      </c>
      <c r="M442" s="107">
        <f t="shared" si="5"/>
        <v>1</v>
      </c>
    </row>
    <row r="443" spans="1:13">
      <c r="A443" s="2"/>
      <c r="M443" s="110">
        <f>AVERAGE(M438:M442)</f>
        <v>0.6</v>
      </c>
    </row>
    <row r="444" spans="1:13">
      <c r="A444" s="4" t="s">
        <v>699</v>
      </c>
      <c r="H444" s="2">
        <v>10.065083</v>
      </c>
      <c r="I444" s="4" t="s">
        <v>989</v>
      </c>
    </row>
    <row r="447" spans="1:13">
      <c r="A447" s="47" t="s">
        <v>718</v>
      </c>
      <c r="I447" s="4">
        <f>I434+1</f>
        <v>119</v>
      </c>
    </row>
    <row r="448" spans="1:13">
      <c r="H448" s="2"/>
    </row>
    <row r="449" spans="1:13" ht="35.6" customHeight="1">
      <c r="A449" s="4" t="s">
        <v>702</v>
      </c>
      <c r="B449" s="88" t="s">
        <v>657</v>
      </c>
      <c r="C449" s="4">
        <v>799</v>
      </c>
      <c r="D449" s="4" t="s">
        <v>1</v>
      </c>
      <c r="E449" s="26" t="s">
        <v>9</v>
      </c>
      <c r="F449" s="2" t="s">
        <v>703</v>
      </c>
      <c r="G449" s="1" t="s">
        <v>714</v>
      </c>
      <c r="H449" s="1" t="s">
        <v>704</v>
      </c>
      <c r="I449" s="4" t="s">
        <v>715</v>
      </c>
      <c r="K449" s="107">
        <v>1</v>
      </c>
      <c r="L449" s="107">
        <v>1</v>
      </c>
      <c r="M449" s="107">
        <f t="shared" ref="M449:M453" si="6">ABS(K449-L449)</f>
        <v>0</v>
      </c>
    </row>
    <row r="450" spans="1:13" ht="35.15">
      <c r="A450" s="1" t="s">
        <v>713</v>
      </c>
      <c r="B450" s="88" t="s">
        <v>657</v>
      </c>
      <c r="C450" s="4">
        <v>229</v>
      </c>
      <c r="D450" s="4" t="s">
        <v>1</v>
      </c>
      <c r="E450" s="26" t="s">
        <v>9</v>
      </c>
      <c r="F450" s="2" t="s">
        <v>596</v>
      </c>
      <c r="G450" s="2" t="s">
        <v>705</v>
      </c>
      <c r="H450" s="2" t="s">
        <v>707</v>
      </c>
      <c r="K450" s="107">
        <v>2</v>
      </c>
      <c r="L450" s="107">
        <v>2</v>
      </c>
      <c r="M450" s="107">
        <f t="shared" si="6"/>
        <v>0</v>
      </c>
    </row>
    <row r="451" spans="1:13" ht="35.15">
      <c r="A451" s="1" t="s">
        <v>706</v>
      </c>
      <c r="B451" s="88" t="s">
        <v>657</v>
      </c>
      <c r="C451" s="4">
        <v>229</v>
      </c>
      <c r="D451" s="4" t="s">
        <v>1</v>
      </c>
      <c r="E451" s="26" t="s">
        <v>9</v>
      </c>
      <c r="F451" s="2" t="s">
        <v>596</v>
      </c>
      <c r="G451" s="2" t="s">
        <v>705</v>
      </c>
      <c r="H451" s="2" t="s">
        <v>708</v>
      </c>
      <c r="K451" s="107">
        <v>3</v>
      </c>
      <c r="L451" s="107">
        <v>3</v>
      </c>
      <c r="M451" s="107">
        <f t="shared" si="6"/>
        <v>0</v>
      </c>
    </row>
    <row r="452" spans="1:13">
      <c r="A452" s="2" t="s">
        <v>712</v>
      </c>
      <c r="B452" s="88" t="s">
        <v>657</v>
      </c>
      <c r="C452" s="4">
        <v>119</v>
      </c>
      <c r="D452" s="4" t="s">
        <v>1</v>
      </c>
      <c r="E452" s="26" t="s">
        <v>9</v>
      </c>
      <c r="F452" s="2" t="s">
        <v>710</v>
      </c>
      <c r="G452" s="2" t="s">
        <v>711</v>
      </c>
      <c r="H452" s="2" t="s">
        <v>709</v>
      </c>
      <c r="I452" s="4" t="s">
        <v>716</v>
      </c>
      <c r="K452" s="107">
        <v>4</v>
      </c>
      <c r="L452" s="107">
        <v>4</v>
      </c>
      <c r="M452" s="107">
        <f t="shared" si="6"/>
        <v>0</v>
      </c>
    </row>
    <row r="453" spans="1:13">
      <c r="A453" s="2" t="s">
        <v>259</v>
      </c>
      <c r="B453" s="88" t="s">
        <v>449</v>
      </c>
      <c r="C453" s="4">
        <v>84</v>
      </c>
      <c r="D453" s="4" t="s">
        <v>1</v>
      </c>
      <c r="E453" s="26" t="s">
        <v>5</v>
      </c>
      <c r="F453" s="4" t="s">
        <v>12</v>
      </c>
      <c r="G453" s="4" t="s">
        <v>442</v>
      </c>
      <c r="H453" s="4" t="s">
        <v>635</v>
      </c>
      <c r="I453" s="26"/>
      <c r="K453" s="107">
        <v>5</v>
      </c>
      <c r="L453" s="107">
        <v>5</v>
      </c>
      <c r="M453" s="107">
        <f t="shared" si="6"/>
        <v>0</v>
      </c>
    </row>
    <row r="454" spans="1:13">
      <c r="A454" s="2" t="s">
        <v>717</v>
      </c>
      <c r="F454" s="2"/>
      <c r="G454" s="2"/>
      <c r="H454" s="2"/>
      <c r="M454" s="110">
        <f>AVERAGE(M449:M453)</f>
        <v>0</v>
      </c>
    </row>
    <row r="456" spans="1:13">
      <c r="A456" s="47" t="s">
        <v>737</v>
      </c>
      <c r="I456" s="4">
        <f>I447+1</f>
        <v>120</v>
      </c>
    </row>
    <row r="457" spans="1:13">
      <c r="H457" s="2"/>
    </row>
    <row r="458" spans="1:13" ht="35.15">
      <c r="A458" s="2" t="s">
        <v>734</v>
      </c>
      <c r="B458" s="88" t="s">
        <v>522</v>
      </c>
      <c r="C458" s="4">
        <v>319</v>
      </c>
      <c r="D458" s="4" t="s">
        <v>1</v>
      </c>
      <c r="E458" s="26" t="s">
        <v>26</v>
      </c>
      <c r="F458" s="2" t="s">
        <v>60</v>
      </c>
      <c r="G458" s="2" t="s">
        <v>736</v>
      </c>
      <c r="H458" s="1" t="s">
        <v>735</v>
      </c>
      <c r="K458" s="107">
        <v>1</v>
      </c>
      <c r="L458" s="107">
        <v>1</v>
      </c>
      <c r="M458" s="107">
        <f t="shared" ref="M458:M462" si="7">ABS(K458-L458)</f>
        <v>0</v>
      </c>
    </row>
    <row r="459" spans="1:13">
      <c r="A459" s="2" t="s">
        <v>732</v>
      </c>
      <c r="B459" s="88" t="s">
        <v>522</v>
      </c>
      <c r="C459" s="4">
        <v>299</v>
      </c>
      <c r="D459" s="4" t="s">
        <v>1</v>
      </c>
      <c r="E459" s="26" t="s">
        <v>7</v>
      </c>
      <c r="F459" s="2" t="s">
        <v>14</v>
      </c>
      <c r="G459" s="2" t="s">
        <v>733</v>
      </c>
      <c r="H459" s="2" t="s">
        <v>731</v>
      </c>
      <c r="K459" s="107">
        <v>2</v>
      </c>
      <c r="L459" s="107">
        <v>2</v>
      </c>
      <c r="M459" s="107">
        <f t="shared" si="7"/>
        <v>0</v>
      </c>
    </row>
    <row r="460" spans="1:13">
      <c r="A460" s="2" t="s">
        <v>728</v>
      </c>
      <c r="B460" s="88" t="s">
        <v>522</v>
      </c>
      <c r="C460" s="4">
        <v>289</v>
      </c>
      <c r="D460" s="4" t="s">
        <v>1</v>
      </c>
      <c r="E460" s="26" t="s">
        <v>47</v>
      </c>
      <c r="F460" s="2" t="s">
        <v>729</v>
      </c>
      <c r="G460" s="2" t="s">
        <v>730</v>
      </c>
      <c r="H460" s="2" t="s">
        <v>731</v>
      </c>
      <c r="K460" s="107">
        <v>3</v>
      </c>
      <c r="L460" s="107">
        <v>4</v>
      </c>
      <c r="M460" s="107">
        <f t="shared" si="7"/>
        <v>1</v>
      </c>
    </row>
    <row r="461" spans="1:13">
      <c r="A461" s="2" t="s">
        <v>724</v>
      </c>
      <c r="B461" s="88" t="s">
        <v>449</v>
      </c>
      <c r="C461" s="4">
        <v>299</v>
      </c>
      <c r="D461" s="4" t="s">
        <v>1</v>
      </c>
      <c r="E461" s="26" t="s">
        <v>5</v>
      </c>
      <c r="F461" s="2" t="s">
        <v>725</v>
      </c>
      <c r="G461" s="2" t="s">
        <v>726</v>
      </c>
      <c r="H461" s="2" t="s">
        <v>727</v>
      </c>
      <c r="K461" s="107">
        <v>4</v>
      </c>
      <c r="L461" s="107">
        <v>3</v>
      </c>
      <c r="M461" s="107">
        <f t="shared" si="7"/>
        <v>1</v>
      </c>
    </row>
    <row r="462" spans="1:13">
      <c r="A462" s="2" t="s">
        <v>259</v>
      </c>
      <c r="B462" s="88" t="s">
        <v>449</v>
      </c>
      <c r="C462" s="4">
        <v>84</v>
      </c>
      <c r="D462" s="4" t="s">
        <v>1</v>
      </c>
      <c r="E462" s="26" t="s">
        <v>5</v>
      </c>
      <c r="F462" s="4" t="s">
        <v>12</v>
      </c>
      <c r="G462" s="4" t="s">
        <v>442</v>
      </c>
      <c r="H462" s="4" t="s">
        <v>635</v>
      </c>
      <c r="I462" s="26"/>
      <c r="K462" s="107">
        <v>5</v>
      </c>
      <c r="L462" s="107">
        <v>5</v>
      </c>
      <c r="M462" s="107">
        <f t="shared" si="7"/>
        <v>0</v>
      </c>
    </row>
    <row r="463" spans="1:13">
      <c r="A463" s="2" t="s">
        <v>719</v>
      </c>
      <c r="F463" s="2"/>
      <c r="G463" s="2"/>
      <c r="H463" s="2"/>
      <c r="M463" s="110">
        <f>AVERAGE(M458:M462)</f>
        <v>0.4</v>
      </c>
    </row>
    <row r="465" spans="1:13">
      <c r="A465" s="47" t="s">
        <v>990</v>
      </c>
      <c r="I465" s="4">
        <f>I456+1</f>
        <v>121</v>
      </c>
    </row>
    <row r="466" spans="1:13">
      <c r="H466" s="2"/>
    </row>
    <row r="467" spans="1:13">
      <c r="A467" s="2" t="s">
        <v>757</v>
      </c>
      <c r="B467" s="88" t="s">
        <v>738</v>
      </c>
      <c r="C467" s="4">
        <v>79</v>
      </c>
      <c r="D467" s="4" t="s">
        <v>1</v>
      </c>
      <c r="E467" s="26" t="s">
        <v>280</v>
      </c>
      <c r="F467" s="54" t="s">
        <v>116</v>
      </c>
      <c r="G467" s="17" t="s">
        <v>758</v>
      </c>
      <c r="H467" s="1" t="s">
        <v>759</v>
      </c>
      <c r="K467" s="107">
        <v>1</v>
      </c>
      <c r="L467" s="107">
        <v>3</v>
      </c>
      <c r="M467" s="107">
        <f t="shared" ref="M467:M471" si="8">ABS(K467-L467)</f>
        <v>2</v>
      </c>
    </row>
    <row r="468" spans="1:13">
      <c r="A468" s="17" t="s">
        <v>754</v>
      </c>
      <c r="B468" s="88" t="s">
        <v>738</v>
      </c>
      <c r="C468" s="4">
        <v>89</v>
      </c>
      <c r="D468" s="4" t="s">
        <v>1</v>
      </c>
      <c r="E468" s="26" t="s">
        <v>47</v>
      </c>
      <c r="F468" s="2" t="s">
        <v>151</v>
      </c>
      <c r="G468" s="2" t="s">
        <v>756</v>
      </c>
      <c r="H468" s="2" t="s">
        <v>755</v>
      </c>
      <c r="K468" s="107">
        <v>2</v>
      </c>
      <c r="L468" s="107">
        <v>2</v>
      </c>
      <c r="M468" s="107">
        <f t="shared" si="8"/>
        <v>0</v>
      </c>
    </row>
    <row r="469" spans="1:13">
      <c r="A469" s="17" t="s">
        <v>760</v>
      </c>
      <c r="B469" s="88" t="s">
        <v>749</v>
      </c>
      <c r="C469" s="4">
        <v>59</v>
      </c>
      <c r="D469" s="4" t="s">
        <v>1</v>
      </c>
      <c r="E469" s="26" t="s">
        <v>752</v>
      </c>
      <c r="F469" s="2" t="s">
        <v>750</v>
      </c>
      <c r="G469" s="2" t="s">
        <v>751</v>
      </c>
      <c r="H469" s="2" t="s">
        <v>748</v>
      </c>
      <c r="K469" s="107">
        <v>3</v>
      </c>
      <c r="L469" s="107">
        <v>5</v>
      </c>
      <c r="M469" s="107">
        <f t="shared" si="8"/>
        <v>2</v>
      </c>
    </row>
    <row r="470" spans="1:13">
      <c r="A470" s="17" t="s">
        <v>746</v>
      </c>
      <c r="B470" s="88" t="s">
        <v>738</v>
      </c>
      <c r="C470" s="4">
        <v>79</v>
      </c>
      <c r="D470" s="4" t="s">
        <v>1</v>
      </c>
      <c r="E470" s="26" t="s">
        <v>280</v>
      </c>
      <c r="F470" s="54" t="s">
        <v>744</v>
      </c>
      <c r="G470" s="17" t="s">
        <v>743</v>
      </c>
      <c r="H470" s="2" t="s">
        <v>745</v>
      </c>
      <c r="K470" s="107">
        <v>4</v>
      </c>
      <c r="L470" s="107">
        <v>4</v>
      </c>
      <c r="M470" s="107">
        <f t="shared" si="8"/>
        <v>0</v>
      </c>
    </row>
    <row r="471" spans="1:13">
      <c r="A471" s="17" t="s">
        <v>747</v>
      </c>
      <c r="B471" s="88" t="s">
        <v>738</v>
      </c>
      <c r="C471" s="4">
        <v>95</v>
      </c>
      <c r="D471" s="4" t="s">
        <v>1</v>
      </c>
      <c r="E471" s="26" t="s">
        <v>47</v>
      </c>
      <c r="F471" s="17" t="s">
        <v>739</v>
      </c>
      <c r="G471" s="17" t="s">
        <v>740</v>
      </c>
      <c r="I471" s="26"/>
      <c r="K471" s="107">
        <v>5</v>
      </c>
      <c r="L471" s="107">
        <v>1</v>
      </c>
      <c r="M471" s="107">
        <f t="shared" si="8"/>
        <v>4</v>
      </c>
    </row>
    <row r="472" spans="1:13">
      <c r="A472" s="2" t="s">
        <v>753</v>
      </c>
      <c r="F472" s="2"/>
      <c r="G472" s="2"/>
      <c r="H472" s="2"/>
      <c r="M472" s="110">
        <f>AVERAGE(M467:M471)</f>
        <v>1.6</v>
      </c>
    </row>
    <row r="474" spans="1:13">
      <c r="A474" s="47" t="s">
        <v>761</v>
      </c>
      <c r="I474" s="4">
        <f>I465+1</f>
        <v>122</v>
      </c>
    </row>
    <row r="475" spans="1:13">
      <c r="H475" s="2"/>
    </row>
    <row r="476" spans="1:13">
      <c r="A476" s="19" t="s">
        <v>768</v>
      </c>
      <c r="B476" s="88" t="s">
        <v>284</v>
      </c>
      <c r="C476" s="4">
        <v>499</v>
      </c>
      <c r="D476" s="4" t="s">
        <v>1</v>
      </c>
      <c r="E476" s="26" t="s">
        <v>47</v>
      </c>
      <c r="F476" s="54" t="s">
        <v>763</v>
      </c>
      <c r="G476" s="17" t="s">
        <v>764</v>
      </c>
      <c r="H476" s="1" t="s">
        <v>293</v>
      </c>
      <c r="I476" s="4" t="s">
        <v>766</v>
      </c>
      <c r="K476" s="107">
        <v>1</v>
      </c>
      <c r="L476" s="107">
        <v>1</v>
      </c>
      <c r="M476" s="107">
        <f t="shared" ref="M476:M480" si="9">ABS(K476-L476)</f>
        <v>0</v>
      </c>
    </row>
    <row r="477" spans="1:13">
      <c r="A477" s="55" t="s">
        <v>993</v>
      </c>
      <c r="B477" s="88" t="s">
        <v>738</v>
      </c>
      <c r="C477" s="4">
        <v>99</v>
      </c>
      <c r="D477" s="4" t="s">
        <v>1</v>
      </c>
      <c r="E477" s="26" t="s">
        <v>47</v>
      </c>
      <c r="F477" s="2" t="s">
        <v>46</v>
      </c>
      <c r="G477" s="2" t="s">
        <v>524</v>
      </c>
      <c r="H477" s="2" t="s">
        <v>293</v>
      </c>
      <c r="I477" s="4" t="s">
        <v>765</v>
      </c>
      <c r="K477" s="107">
        <v>2</v>
      </c>
      <c r="L477" s="107">
        <v>4</v>
      </c>
      <c r="M477" s="107">
        <f t="shared" si="9"/>
        <v>2</v>
      </c>
    </row>
    <row r="478" spans="1:13">
      <c r="A478" s="55" t="s">
        <v>769</v>
      </c>
      <c r="B478" s="88" t="s">
        <v>749</v>
      </c>
      <c r="C478" s="4">
        <v>129</v>
      </c>
      <c r="D478" s="4" t="s">
        <v>1</v>
      </c>
      <c r="E478" s="26" t="s">
        <v>47</v>
      </c>
      <c r="F478" s="2" t="s">
        <v>288</v>
      </c>
      <c r="G478" s="2" t="s">
        <v>767</v>
      </c>
      <c r="H478" s="2" t="s">
        <v>770</v>
      </c>
      <c r="K478" s="107">
        <v>3</v>
      </c>
      <c r="L478" s="107">
        <v>3</v>
      </c>
      <c r="M478" s="107">
        <f t="shared" si="9"/>
        <v>0</v>
      </c>
    </row>
    <row r="479" spans="1:13">
      <c r="A479" s="55" t="s">
        <v>771</v>
      </c>
      <c r="B479" s="88" t="s">
        <v>749</v>
      </c>
      <c r="C479" s="4">
        <v>94</v>
      </c>
      <c r="D479" s="4" t="s">
        <v>1</v>
      </c>
      <c r="E479" s="26" t="s">
        <v>47</v>
      </c>
      <c r="F479" s="54" t="s">
        <v>288</v>
      </c>
      <c r="G479" s="17" t="s">
        <v>772</v>
      </c>
      <c r="H479" s="2" t="s">
        <v>773</v>
      </c>
      <c r="K479" s="107">
        <v>4</v>
      </c>
      <c r="L479" s="107">
        <v>5</v>
      </c>
      <c r="M479" s="107">
        <f t="shared" si="9"/>
        <v>1</v>
      </c>
    </row>
    <row r="480" spans="1:13">
      <c r="A480" s="55" t="s">
        <v>774</v>
      </c>
      <c r="B480" s="88" t="s">
        <v>657</v>
      </c>
      <c r="C480" s="4">
        <v>189</v>
      </c>
      <c r="D480" s="4" t="s">
        <v>1</v>
      </c>
      <c r="E480" s="26" t="s">
        <v>47</v>
      </c>
      <c r="F480" s="17" t="s">
        <v>775</v>
      </c>
      <c r="G480" s="17" t="s">
        <v>776</v>
      </c>
      <c r="H480" s="4" t="s">
        <v>777</v>
      </c>
      <c r="K480" s="107">
        <v>5</v>
      </c>
      <c r="L480" s="107">
        <v>2</v>
      </c>
      <c r="M480" s="107">
        <f t="shared" si="9"/>
        <v>3</v>
      </c>
    </row>
    <row r="481" spans="1:13">
      <c r="A481" s="2" t="s">
        <v>762</v>
      </c>
      <c r="F481" s="2"/>
      <c r="G481" s="2"/>
      <c r="H481" s="2"/>
      <c r="M481" s="110">
        <f>AVERAGE(M476:M480)</f>
        <v>1.2</v>
      </c>
    </row>
    <row r="483" spans="1:13">
      <c r="A483" s="47" t="s">
        <v>794</v>
      </c>
      <c r="I483" s="4">
        <f>I474+1</f>
        <v>123</v>
      </c>
    </row>
    <row r="484" spans="1:13">
      <c r="H484" s="2"/>
    </row>
    <row r="485" spans="1:13">
      <c r="A485" s="55" t="s">
        <v>790</v>
      </c>
      <c r="B485" s="88" t="s">
        <v>657</v>
      </c>
      <c r="C485" s="4">
        <v>359</v>
      </c>
      <c r="D485" s="4" t="s">
        <v>1</v>
      </c>
      <c r="E485" s="26" t="s">
        <v>280</v>
      </c>
      <c r="F485" s="4" t="s">
        <v>116</v>
      </c>
      <c r="G485" s="17" t="s">
        <v>791</v>
      </c>
      <c r="H485" s="2" t="s">
        <v>792</v>
      </c>
      <c r="I485" s="4" t="s">
        <v>789</v>
      </c>
      <c r="K485" s="107">
        <v>1</v>
      </c>
      <c r="L485" s="107">
        <v>2</v>
      </c>
      <c r="M485" s="107">
        <f t="shared" ref="M485:M489" si="10">ABS(K485-L485)</f>
        <v>1</v>
      </c>
    </row>
    <row r="486" spans="1:13">
      <c r="A486" s="55" t="s">
        <v>786</v>
      </c>
      <c r="B486" s="88" t="s">
        <v>657</v>
      </c>
      <c r="C486" s="4">
        <v>299</v>
      </c>
      <c r="D486" s="4" t="s">
        <v>1</v>
      </c>
      <c r="E486" s="26" t="s">
        <v>280</v>
      </c>
      <c r="F486" s="4" t="s">
        <v>116</v>
      </c>
      <c r="G486" s="17" t="s">
        <v>787</v>
      </c>
      <c r="H486" s="4" t="s">
        <v>788</v>
      </c>
      <c r="K486" s="107">
        <v>2</v>
      </c>
      <c r="L486" s="107">
        <v>3</v>
      </c>
      <c r="M486" s="107">
        <f t="shared" si="10"/>
        <v>1</v>
      </c>
    </row>
    <row r="487" spans="1:13">
      <c r="A487" s="19" t="s">
        <v>781</v>
      </c>
      <c r="B487" s="88" t="s">
        <v>449</v>
      </c>
      <c r="C487" s="4">
        <v>650</v>
      </c>
      <c r="D487" s="4" t="s">
        <v>1</v>
      </c>
      <c r="E487" s="26" t="s">
        <v>280</v>
      </c>
      <c r="F487" s="2" t="s">
        <v>782</v>
      </c>
      <c r="G487" s="2" t="s">
        <v>785</v>
      </c>
      <c r="H487" s="2" t="s">
        <v>783</v>
      </c>
      <c r="K487" s="107">
        <v>3</v>
      </c>
      <c r="L487" s="107">
        <v>1</v>
      </c>
      <c r="M487" s="107">
        <f t="shared" si="10"/>
        <v>2</v>
      </c>
    </row>
    <row r="488" spans="1:13">
      <c r="A488" s="7" t="s">
        <v>779</v>
      </c>
      <c r="B488" s="88" t="s">
        <v>619</v>
      </c>
      <c r="C488" s="4">
        <v>269</v>
      </c>
      <c r="D488" s="4" t="s">
        <v>1</v>
      </c>
      <c r="E488" s="26" t="s">
        <v>280</v>
      </c>
      <c r="F488" s="4" t="s">
        <v>116</v>
      </c>
      <c r="G488" s="4" t="s">
        <v>780</v>
      </c>
      <c r="H488" s="4" t="s">
        <v>784</v>
      </c>
      <c r="K488" s="107">
        <v>4</v>
      </c>
      <c r="L488" s="107">
        <v>4</v>
      </c>
      <c r="M488" s="107">
        <f t="shared" si="10"/>
        <v>0</v>
      </c>
    </row>
    <row r="489" spans="1:13">
      <c r="A489" s="19" t="s">
        <v>793</v>
      </c>
      <c r="B489" s="88" t="s">
        <v>449</v>
      </c>
      <c r="C489" s="4">
        <v>84</v>
      </c>
      <c r="D489" s="4" t="s">
        <v>1</v>
      </c>
      <c r="E489" s="26" t="s">
        <v>5</v>
      </c>
      <c r="F489" s="4" t="s">
        <v>12</v>
      </c>
      <c r="G489" s="4" t="s">
        <v>442</v>
      </c>
      <c r="H489" s="4" t="s">
        <v>635</v>
      </c>
      <c r="I489" s="26"/>
      <c r="K489" s="107">
        <v>5</v>
      </c>
      <c r="L489" s="107">
        <v>5</v>
      </c>
      <c r="M489" s="107">
        <f t="shared" si="10"/>
        <v>0</v>
      </c>
    </row>
    <row r="490" spans="1:13">
      <c r="A490" s="2" t="s">
        <v>778</v>
      </c>
      <c r="M490" s="110">
        <f>AVERAGE(M485:M489)</f>
        <v>0.8</v>
      </c>
    </row>
    <row r="491" spans="1:13">
      <c r="A491" s="2"/>
    </row>
    <row r="492" spans="1:13">
      <c r="A492" s="2"/>
    </row>
    <row r="493" spans="1:13">
      <c r="A493" s="2"/>
    </row>
    <row r="494" spans="1:13">
      <c r="A494" s="47" t="s">
        <v>807</v>
      </c>
      <c r="I494" s="4">
        <f>I483+1</f>
        <v>124</v>
      </c>
    </row>
    <row r="495" spans="1:13">
      <c r="H495" s="2"/>
    </row>
    <row r="496" spans="1:13">
      <c r="A496" s="55" t="s">
        <v>795</v>
      </c>
      <c r="B496" s="88" t="s">
        <v>657</v>
      </c>
      <c r="C496" s="4">
        <v>439</v>
      </c>
      <c r="D496" s="4" t="s">
        <v>1</v>
      </c>
      <c r="E496" s="26" t="s">
        <v>51</v>
      </c>
      <c r="F496" s="4" t="s">
        <v>102</v>
      </c>
      <c r="G496" s="17" t="s">
        <v>806</v>
      </c>
      <c r="H496" s="4" t="s">
        <v>82</v>
      </c>
      <c r="I496" s="4" t="s">
        <v>808</v>
      </c>
      <c r="K496" s="107">
        <v>1</v>
      </c>
      <c r="L496" s="107">
        <v>2</v>
      </c>
      <c r="M496" s="107">
        <f t="shared" ref="M496:M500" si="11">ABS(K496-L496)</f>
        <v>1</v>
      </c>
    </row>
    <row r="497" spans="1:13">
      <c r="A497" s="19" t="s">
        <v>804</v>
      </c>
      <c r="B497" s="88" t="s">
        <v>657</v>
      </c>
      <c r="C497" s="4">
        <v>299</v>
      </c>
      <c r="D497" s="4" t="s">
        <v>1</v>
      </c>
      <c r="E497" s="26" t="s">
        <v>112</v>
      </c>
      <c r="F497" s="4" t="s">
        <v>796</v>
      </c>
      <c r="G497" s="17" t="s">
        <v>805</v>
      </c>
      <c r="H497" s="4" t="s">
        <v>82</v>
      </c>
      <c r="K497" s="107">
        <v>2</v>
      </c>
      <c r="L497" s="107">
        <v>3</v>
      </c>
      <c r="M497" s="107">
        <f t="shared" si="11"/>
        <v>1</v>
      </c>
    </row>
    <row r="498" spans="1:13">
      <c r="A498" s="19" t="s">
        <v>803</v>
      </c>
      <c r="B498" s="88" t="s">
        <v>657</v>
      </c>
      <c r="C498" s="4">
        <v>189</v>
      </c>
      <c r="D498" s="4" t="s">
        <v>1</v>
      </c>
      <c r="E498" s="26" t="s">
        <v>280</v>
      </c>
      <c r="F498" s="2" t="s">
        <v>801</v>
      </c>
      <c r="G498" s="2" t="s">
        <v>802</v>
      </c>
      <c r="H498" s="4" t="s">
        <v>82</v>
      </c>
      <c r="K498" s="107">
        <v>3</v>
      </c>
      <c r="L498" s="107">
        <v>4</v>
      </c>
      <c r="M498" s="107">
        <f t="shared" si="11"/>
        <v>1</v>
      </c>
    </row>
    <row r="499" spans="1:13">
      <c r="A499" s="7" t="s">
        <v>799</v>
      </c>
      <c r="B499" s="88" t="s">
        <v>657</v>
      </c>
      <c r="C499" s="4">
        <v>524</v>
      </c>
      <c r="D499" s="4" t="s">
        <v>1</v>
      </c>
      <c r="E499" s="26" t="s">
        <v>47</v>
      </c>
      <c r="F499" s="4" t="s">
        <v>797</v>
      </c>
      <c r="G499" s="4" t="s">
        <v>798</v>
      </c>
      <c r="H499" s="4" t="s">
        <v>82</v>
      </c>
      <c r="I499" s="4" t="s">
        <v>332</v>
      </c>
      <c r="K499" s="107">
        <v>4</v>
      </c>
      <c r="L499" s="107">
        <v>1</v>
      </c>
      <c r="M499" s="107">
        <f t="shared" si="11"/>
        <v>3</v>
      </c>
    </row>
    <row r="500" spans="1:13">
      <c r="A500" s="19" t="s">
        <v>793</v>
      </c>
      <c r="B500" s="88" t="s">
        <v>449</v>
      </c>
      <c r="C500" s="4">
        <v>84</v>
      </c>
      <c r="D500" s="4" t="s">
        <v>1</v>
      </c>
      <c r="E500" s="26" t="s">
        <v>5</v>
      </c>
      <c r="F500" s="4" t="s">
        <v>12</v>
      </c>
      <c r="G500" s="4" t="s">
        <v>442</v>
      </c>
      <c r="H500" s="4" t="s">
        <v>635</v>
      </c>
      <c r="I500" s="26"/>
      <c r="K500" s="107">
        <v>5</v>
      </c>
      <c r="L500" s="107">
        <v>5</v>
      </c>
      <c r="M500" s="107">
        <f t="shared" si="11"/>
        <v>0</v>
      </c>
    </row>
    <row r="501" spans="1:13">
      <c r="A501" s="2" t="s">
        <v>800</v>
      </c>
      <c r="M501" s="110">
        <f>AVERAGE(M496:M500)</f>
        <v>1.2</v>
      </c>
    </row>
    <row r="502" spans="1:13">
      <c r="A502" s="2"/>
    </row>
    <row r="503" spans="1:13">
      <c r="A503" s="2"/>
    </row>
    <row r="504" spans="1:13">
      <c r="A504" s="47" t="s">
        <v>821</v>
      </c>
      <c r="I504" s="4">
        <f>I494+1</f>
        <v>125</v>
      </c>
    </row>
    <row r="505" spans="1:13">
      <c r="A505" s="2"/>
    </row>
    <row r="506" spans="1:13">
      <c r="A506" s="7" t="s">
        <v>820</v>
      </c>
      <c r="B506" s="88" t="s">
        <v>449</v>
      </c>
      <c r="C506" s="8">
        <v>499</v>
      </c>
      <c r="D506" s="4" t="s">
        <v>1</v>
      </c>
      <c r="E506" s="26" t="s">
        <v>5</v>
      </c>
      <c r="F506" s="4" t="s">
        <v>76</v>
      </c>
      <c r="G506" s="2" t="s">
        <v>819</v>
      </c>
      <c r="H506" s="56" t="s">
        <v>814</v>
      </c>
      <c r="I506" s="4" t="s">
        <v>808</v>
      </c>
      <c r="K506" s="107">
        <v>1</v>
      </c>
      <c r="L506" s="107">
        <v>1</v>
      </c>
      <c r="M506" s="107">
        <f t="shared" ref="M506:M510" si="12">ABS(K506-L506)</f>
        <v>0</v>
      </c>
    </row>
    <row r="507" spans="1:13">
      <c r="A507" s="19" t="s">
        <v>810</v>
      </c>
      <c r="B507" s="88" t="s">
        <v>449</v>
      </c>
      <c r="C507" s="6">
        <v>385</v>
      </c>
      <c r="D507" s="4" t="s">
        <v>1</v>
      </c>
      <c r="E507" s="26" t="s">
        <v>5</v>
      </c>
      <c r="F507" s="2" t="s">
        <v>76</v>
      </c>
      <c r="G507" s="2" t="s">
        <v>815</v>
      </c>
      <c r="H507" s="2" t="s">
        <v>561</v>
      </c>
      <c r="K507" s="107">
        <v>2</v>
      </c>
      <c r="L507" s="107">
        <v>2</v>
      </c>
      <c r="M507" s="107">
        <f t="shared" si="12"/>
        <v>0</v>
      </c>
    </row>
    <row r="508" spans="1:13">
      <c r="A508" s="7" t="s">
        <v>813</v>
      </c>
      <c r="B508" s="88" t="s">
        <v>449</v>
      </c>
      <c r="C508" s="8">
        <v>379</v>
      </c>
      <c r="D508" s="3" t="s">
        <v>811</v>
      </c>
      <c r="E508" s="26" t="s">
        <v>5</v>
      </c>
      <c r="F508" s="4" t="s">
        <v>76</v>
      </c>
      <c r="G508" s="2" t="s">
        <v>816</v>
      </c>
      <c r="H508" s="2" t="s">
        <v>561</v>
      </c>
      <c r="K508" s="107">
        <v>3</v>
      </c>
      <c r="L508" s="107">
        <v>3</v>
      </c>
      <c r="M508" s="107">
        <f t="shared" si="12"/>
        <v>0</v>
      </c>
    </row>
    <row r="509" spans="1:13">
      <c r="A509" s="7" t="s">
        <v>817</v>
      </c>
      <c r="B509" s="88" t="s">
        <v>290</v>
      </c>
      <c r="C509" s="8">
        <f>35.7*10.3227</f>
        <v>368.52039000000002</v>
      </c>
      <c r="D509" s="14" t="s">
        <v>809</v>
      </c>
      <c r="E509" s="26" t="s">
        <v>5</v>
      </c>
      <c r="F509" s="4" t="s">
        <v>76</v>
      </c>
      <c r="G509" s="4" t="s">
        <v>169</v>
      </c>
      <c r="H509" s="4" t="s">
        <v>818</v>
      </c>
      <c r="I509" s="4" t="s">
        <v>822</v>
      </c>
      <c r="K509" s="107">
        <v>4</v>
      </c>
      <c r="L509" s="107">
        <v>4</v>
      </c>
      <c r="M509" s="107">
        <f t="shared" si="12"/>
        <v>0</v>
      </c>
    </row>
    <row r="510" spans="1:13">
      <c r="A510" s="19" t="s">
        <v>793</v>
      </c>
      <c r="B510" s="88" t="s">
        <v>657</v>
      </c>
      <c r="C510" s="4">
        <v>84</v>
      </c>
      <c r="D510" s="4" t="s">
        <v>1</v>
      </c>
      <c r="E510" s="26" t="s">
        <v>5</v>
      </c>
      <c r="F510" s="4" t="s">
        <v>12</v>
      </c>
      <c r="G510" s="4" t="s">
        <v>442</v>
      </c>
      <c r="H510" s="4" t="s">
        <v>635</v>
      </c>
      <c r="K510" s="107">
        <v>5</v>
      </c>
      <c r="L510" s="107">
        <v>5</v>
      </c>
      <c r="M510" s="107">
        <f t="shared" si="12"/>
        <v>0</v>
      </c>
    </row>
    <row r="511" spans="1:13">
      <c r="A511" s="4" t="s">
        <v>812</v>
      </c>
      <c r="C511" s="3"/>
      <c r="E511" s="57"/>
      <c r="G511" s="57"/>
      <c r="H511" s="58"/>
      <c r="M511" s="110">
        <f>AVERAGE(M506:M510)</f>
        <v>0</v>
      </c>
    </row>
    <row r="512" spans="1:13">
      <c r="A512" s="2"/>
    </row>
    <row r="513" spans="1:13">
      <c r="A513" s="2"/>
    </row>
    <row r="514" spans="1:13">
      <c r="A514" s="47" t="s">
        <v>823</v>
      </c>
      <c r="I514" s="4">
        <f>I504+1</f>
        <v>126</v>
      </c>
    </row>
    <row r="515" spans="1:13">
      <c r="A515" s="2"/>
    </row>
    <row r="516" spans="1:13" ht="19.5" customHeight="1">
      <c r="A516" s="55" t="s">
        <v>994</v>
      </c>
      <c r="B516" s="88" t="s">
        <v>619</v>
      </c>
      <c r="C516" s="8">
        <v>235</v>
      </c>
      <c r="D516" s="4" t="s">
        <v>1</v>
      </c>
      <c r="E516" s="26" t="s">
        <v>26</v>
      </c>
      <c r="F516" s="4" t="s">
        <v>836</v>
      </c>
      <c r="G516" s="2" t="s">
        <v>516</v>
      </c>
      <c r="H516" s="2" t="s">
        <v>145</v>
      </c>
      <c r="I516" s="4" t="s">
        <v>73</v>
      </c>
      <c r="K516" s="107">
        <v>1</v>
      </c>
      <c r="L516" s="107">
        <v>1</v>
      </c>
      <c r="M516" s="107">
        <f t="shared" ref="M516:M520" si="13">ABS(K516-L516)</f>
        <v>0</v>
      </c>
    </row>
    <row r="517" spans="1:13">
      <c r="A517" s="55" t="s">
        <v>838</v>
      </c>
      <c r="B517" s="88" t="s">
        <v>749</v>
      </c>
      <c r="C517" s="6">
        <v>189</v>
      </c>
      <c r="D517" s="4" t="s">
        <v>1</v>
      </c>
      <c r="E517" s="26" t="s">
        <v>26</v>
      </c>
      <c r="F517" s="2" t="s">
        <v>833</v>
      </c>
      <c r="G517" s="17" t="s">
        <v>834</v>
      </c>
      <c r="H517" s="2" t="s">
        <v>835</v>
      </c>
      <c r="K517" s="107">
        <v>2</v>
      </c>
      <c r="L517" s="107">
        <v>2</v>
      </c>
      <c r="M517" s="107">
        <f t="shared" si="13"/>
        <v>0</v>
      </c>
    </row>
    <row r="518" spans="1:13">
      <c r="A518" s="7" t="s">
        <v>829</v>
      </c>
      <c r="B518" s="88" t="s">
        <v>401</v>
      </c>
      <c r="C518" s="8">
        <v>137</v>
      </c>
      <c r="D518" s="3" t="s">
        <v>1</v>
      </c>
      <c r="E518" s="26" t="s">
        <v>26</v>
      </c>
      <c r="F518" s="4" t="s">
        <v>830</v>
      </c>
      <c r="G518" s="2" t="s">
        <v>831</v>
      </c>
      <c r="H518" s="2" t="s">
        <v>145</v>
      </c>
      <c r="I518" s="4" t="s">
        <v>832</v>
      </c>
      <c r="K518" s="107">
        <v>3</v>
      </c>
      <c r="L518" s="107">
        <v>3</v>
      </c>
      <c r="M518" s="107">
        <f t="shared" si="13"/>
        <v>0</v>
      </c>
    </row>
    <row r="519" spans="1:13">
      <c r="A519" s="19" t="s">
        <v>793</v>
      </c>
      <c r="B519" s="88" t="s">
        <v>619</v>
      </c>
      <c r="C519" s="4">
        <v>84</v>
      </c>
      <c r="D519" s="4" t="s">
        <v>1</v>
      </c>
      <c r="E519" s="26" t="s">
        <v>5</v>
      </c>
      <c r="F519" s="4" t="s">
        <v>12</v>
      </c>
      <c r="G519" s="4" t="s">
        <v>442</v>
      </c>
      <c r="H519" s="4" t="s">
        <v>635</v>
      </c>
      <c r="K519" s="107">
        <v>4</v>
      </c>
      <c r="L519" s="107">
        <v>4</v>
      </c>
      <c r="M519" s="107">
        <f t="shared" si="13"/>
        <v>0</v>
      </c>
    </row>
    <row r="520" spans="1:13">
      <c r="A520" s="55" t="s">
        <v>824</v>
      </c>
      <c r="B520" s="88">
        <v>11</v>
      </c>
      <c r="C520" s="4">
        <v>57</v>
      </c>
      <c r="D520" s="4" t="s">
        <v>1</v>
      </c>
      <c r="E520" s="26" t="s">
        <v>26</v>
      </c>
      <c r="F520" s="4" t="s">
        <v>826</v>
      </c>
      <c r="G520" s="4" t="s">
        <v>827</v>
      </c>
      <c r="H520" s="4" t="s">
        <v>825</v>
      </c>
      <c r="I520" s="4" t="s">
        <v>828</v>
      </c>
      <c r="K520" s="107">
        <v>5</v>
      </c>
      <c r="L520" s="107">
        <v>5</v>
      </c>
      <c r="M520" s="107">
        <f t="shared" si="13"/>
        <v>0</v>
      </c>
    </row>
    <row r="521" spans="1:13">
      <c r="A521" s="2" t="s">
        <v>837</v>
      </c>
      <c r="M521" s="110">
        <f>AVERAGE(M516:M520)</f>
        <v>0</v>
      </c>
    </row>
    <row r="522" spans="1:13">
      <c r="A522" s="2"/>
    </row>
    <row r="523" spans="1:13">
      <c r="A523" s="2"/>
    </row>
    <row r="524" spans="1:13">
      <c r="A524" s="47" t="s">
        <v>839</v>
      </c>
      <c r="I524" s="4">
        <f>I514+1</f>
        <v>127</v>
      </c>
    </row>
    <row r="525" spans="1:13">
      <c r="A525" s="2"/>
    </row>
    <row r="526" spans="1:13" ht="19.5" customHeight="1">
      <c r="A526" s="55" t="s">
        <v>844</v>
      </c>
      <c r="B526" s="88" t="s">
        <v>619</v>
      </c>
      <c r="C526" s="8">
        <v>299</v>
      </c>
      <c r="D526" s="4" t="s">
        <v>1</v>
      </c>
      <c r="E526" s="26" t="s">
        <v>112</v>
      </c>
      <c r="F526" s="4" t="s">
        <v>842</v>
      </c>
      <c r="G526" s="2" t="s">
        <v>845</v>
      </c>
      <c r="H526" s="4" t="s">
        <v>384</v>
      </c>
      <c r="K526" s="107">
        <v>1</v>
      </c>
      <c r="L526" s="107">
        <v>1</v>
      </c>
      <c r="M526" s="107">
        <f t="shared" ref="M526:M530" si="14">ABS(K526-L526)</f>
        <v>0</v>
      </c>
    </row>
    <row r="527" spans="1:13">
      <c r="A527" s="55" t="s">
        <v>848</v>
      </c>
      <c r="B527" s="88" t="s">
        <v>749</v>
      </c>
      <c r="C527" s="6">
        <v>75</v>
      </c>
      <c r="D527" s="4" t="s">
        <v>1</v>
      </c>
      <c r="E527" s="26" t="s">
        <v>26</v>
      </c>
      <c r="F527" s="2" t="s">
        <v>847</v>
      </c>
      <c r="G527" s="2" t="s">
        <v>849</v>
      </c>
      <c r="H527" s="2" t="s">
        <v>315</v>
      </c>
      <c r="I527" s="4" t="s">
        <v>500</v>
      </c>
      <c r="K527" s="107">
        <v>2</v>
      </c>
      <c r="L527" s="107">
        <v>5</v>
      </c>
      <c r="M527" s="107">
        <f t="shared" si="14"/>
        <v>3</v>
      </c>
    </row>
    <row r="528" spans="1:13">
      <c r="A528" s="7" t="s">
        <v>843</v>
      </c>
      <c r="B528" s="88" t="s">
        <v>846</v>
      </c>
      <c r="C528" s="8">
        <v>179</v>
      </c>
      <c r="D528" s="4" t="s">
        <v>1</v>
      </c>
      <c r="E528" s="26" t="s">
        <v>112</v>
      </c>
      <c r="F528" s="4" t="s">
        <v>842</v>
      </c>
      <c r="G528" s="2" t="s">
        <v>845</v>
      </c>
      <c r="H528" s="4" t="s">
        <v>384</v>
      </c>
      <c r="K528" s="107">
        <v>3</v>
      </c>
      <c r="L528" s="107">
        <v>2</v>
      </c>
      <c r="M528" s="107">
        <f t="shared" si="14"/>
        <v>1</v>
      </c>
    </row>
    <row r="529" spans="1:13">
      <c r="A529" s="19" t="s">
        <v>793</v>
      </c>
      <c r="B529" s="88" t="s">
        <v>619</v>
      </c>
      <c r="C529" s="4">
        <v>84</v>
      </c>
      <c r="D529" s="4" t="s">
        <v>1</v>
      </c>
      <c r="E529" s="26" t="s">
        <v>5</v>
      </c>
      <c r="F529" s="4" t="s">
        <v>12</v>
      </c>
      <c r="G529" s="4" t="s">
        <v>442</v>
      </c>
      <c r="H529" s="4" t="s">
        <v>635</v>
      </c>
      <c r="K529" s="107">
        <v>4</v>
      </c>
      <c r="L529" s="107">
        <v>4</v>
      </c>
      <c r="M529" s="107">
        <f t="shared" si="14"/>
        <v>0</v>
      </c>
    </row>
    <row r="530" spans="1:13">
      <c r="A530" s="55" t="s">
        <v>840</v>
      </c>
      <c r="B530" s="88">
        <v>11</v>
      </c>
      <c r="C530" s="4">
        <v>99</v>
      </c>
      <c r="D530" s="4" t="s">
        <v>1</v>
      </c>
      <c r="E530" s="26" t="s">
        <v>112</v>
      </c>
      <c r="F530" s="4" t="s">
        <v>842</v>
      </c>
      <c r="G530" s="4" t="s">
        <v>841</v>
      </c>
      <c r="H530" s="4" t="s">
        <v>384</v>
      </c>
      <c r="K530" s="107">
        <v>5</v>
      </c>
      <c r="L530" s="107">
        <v>3</v>
      </c>
      <c r="M530" s="107">
        <f t="shared" si="14"/>
        <v>2</v>
      </c>
    </row>
    <row r="531" spans="1:13">
      <c r="A531" s="2"/>
      <c r="M531" s="110">
        <f>AVERAGE(M526:M530)</f>
        <v>1.2</v>
      </c>
    </row>
    <row r="532" spans="1:13">
      <c r="A532" s="47" t="s">
        <v>859</v>
      </c>
      <c r="I532" s="4">
        <f>I524+1</f>
        <v>128</v>
      </c>
    </row>
    <row r="533" spans="1:13">
      <c r="A533" s="2"/>
    </row>
    <row r="534" spans="1:13">
      <c r="A534" s="19" t="s">
        <v>793</v>
      </c>
      <c r="B534" s="88" t="s">
        <v>619</v>
      </c>
      <c r="C534" s="4">
        <v>84</v>
      </c>
      <c r="D534" s="4" t="s">
        <v>1</v>
      </c>
      <c r="E534" s="26" t="s">
        <v>5</v>
      </c>
      <c r="F534" s="4" t="s">
        <v>12</v>
      </c>
      <c r="G534" s="4" t="s">
        <v>442</v>
      </c>
      <c r="H534" s="4" t="s">
        <v>635</v>
      </c>
      <c r="K534" s="107">
        <v>1</v>
      </c>
      <c r="L534" s="107">
        <v>4</v>
      </c>
      <c r="M534" s="107">
        <f t="shared" ref="M534:M538" si="15">ABS(K534-L534)</f>
        <v>3</v>
      </c>
    </row>
    <row r="535" spans="1:13">
      <c r="A535" s="55" t="s">
        <v>850</v>
      </c>
      <c r="B535" s="88" t="s">
        <v>738</v>
      </c>
      <c r="C535" s="6">
        <v>68</v>
      </c>
      <c r="D535" s="4" t="s">
        <v>1</v>
      </c>
      <c r="E535" s="26" t="s">
        <v>47</v>
      </c>
      <c r="F535" s="2" t="s">
        <v>851</v>
      </c>
      <c r="G535" s="2" t="s">
        <v>862</v>
      </c>
      <c r="H535" s="2" t="s">
        <v>852</v>
      </c>
      <c r="K535" s="107">
        <v>2</v>
      </c>
      <c r="L535" s="107">
        <v>5</v>
      </c>
      <c r="M535" s="107">
        <f t="shared" si="15"/>
        <v>3</v>
      </c>
    </row>
    <row r="536" spans="1:13">
      <c r="A536" s="7" t="s">
        <v>853</v>
      </c>
      <c r="B536" s="88" t="s">
        <v>619</v>
      </c>
      <c r="C536" s="8">
        <v>126</v>
      </c>
      <c r="D536" s="4" t="s">
        <v>1</v>
      </c>
      <c r="E536" s="26" t="s">
        <v>47</v>
      </c>
      <c r="F536" s="2" t="s">
        <v>851</v>
      </c>
      <c r="G536" s="2" t="s">
        <v>863</v>
      </c>
      <c r="H536" s="4" t="s">
        <v>854</v>
      </c>
      <c r="K536" s="107">
        <v>3</v>
      </c>
      <c r="L536" s="107">
        <v>3</v>
      </c>
      <c r="M536" s="107">
        <f t="shared" si="15"/>
        <v>0</v>
      </c>
    </row>
    <row r="537" spans="1:13">
      <c r="A537" s="19" t="s">
        <v>855</v>
      </c>
      <c r="B537" s="88" t="s">
        <v>522</v>
      </c>
      <c r="C537" s="4">
        <v>439</v>
      </c>
      <c r="D537" s="4" t="s">
        <v>1</v>
      </c>
      <c r="E537" s="26" t="s">
        <v>47</v>
      </c>
      <c r="F537" s="2" t="s">
        <v>799</v>
      </c>
      <c r="G537" s="4" t="s">
        <v>856</v>
      </c>
      <c r="H537" s="4" t="s">
        <v>857</v>
      </c>
      <c r="K537" s="107">
        <v>4</v>
      </c>
      <c r="L537" s="107">
        <v>1</v>
      </c>
      <c r="M537" s="107">
        <f t="shared" si="15"/>
        <v>3</v>
      </c>
    </row>
    <row r="538" spans="1:13">
      <c r="A538" s="19" t="s">
        <v>858</v>
      </c>
      <c r="B538" s="88">
        <v>10</v>
      </c>
      <c r="C538" s="4">
        <v>179</v>
      </c>
      <c r="D538" s="4" t="s">
        <v>1</v>
      </c>
      <c r="E538" s="26" t="s">
        <v>47</v>
      </c>
      <c r="F538" s="2" t="s">
        <v>851</v>
      </c>
      <c r="G538" s="4" t="s">
        <v>861</v>
      </c>
      <c r="H538" s="4" t="s">
        <v>82</v>
      </c>
      <c r="K538" s="107">
        <v>5</v>
      </c>
      <c r="L538" s="107">
        <v>2</v>
      </c>
      <c r="M538" s="107">
        <f t="shared" si="15"/>
        <v>3</v>
      </c>
    </row>
    <row r="539" spans="1:13">
      <c r="A539" s="2" t="s">
        <v>860</v>
      </c>
      <c r="M539" s="110">
        <f>AVERAGE(M534:M538)</f>
        <v>2.4</v>
      </c>
    </row>
    <row r="540" spans="1:13">
      <c r="A540" s="2"/>
    </row>
    <row r="541" spans="1:13">
      <c r="A541" s="47" t="s">
        <v>870</v>
      </c>
      <c r="I541" s="4">
        <f>I532+1</f>
        <v>129</v>
      </c>
    </row>
    <row r="542" spans="1:13">
      <c r="A542" s="2"/>
    </row>
    <row r="543" spans="1:13">
      <c r="A543" s="59" t="s">
        <v>868</v>
      </c>
      <c r="B543" s="88">
        <v>10</v>
      </c>
      <c r="C543" s="4">
        <v>799</v>
      </c>
      <c r="D543" s="4" t="s">
        <v>1</v>
      </c>
      <c r="E543" s="26" t="s">
        <v>5</v>
      </c>
      <c r="F543" s="2" t="s">
        <v>564</v>
      </c>
      <c r="G543" s="4" t="s">
        <v>869</v>
      </c>
      <c r="H543" s="4" t="s">
        <v>561</v>
      </c>
      <c r="K543" s="107">
        <v>1</v>
      </c>
      <c r="L543" s="107">
        <v>2</v>
      </c>
      <c r="M543" s="107">
        <f t="shared" ref="M543:M547" si="16">ABS(K543-L543)</f>
        <v>1</v>
      </c>
    </row>
    <row r="544" spans="1:13">
      <c r="A544" s="60" t="s">
        <v>871</v>
      </c>
      <c r="B544" s="88" t="s">
        <v>657</v>
      </c>
      <c r="C544" s="6">
        <v>826</v>
      </c>
      <c r="D544" s="4" t="s">
        <v>1</v>
      </c>
      <c r="E544" s="26" t="s">
        <v>5</v>
      </c>
      <c r="F544" s="2" t="s">
        <v>564</v>
      </c>
      <c r="G544" s="60" t="s">
        <v>867</v>
      </c>
      <c r="H544" s="4" t="s">
        <v>561</v>
      </c>
      <c r="K544" s="107">
        <v>2</v>
      </c>
      <c r="L544" s="107">
        <v>1</v>
      </c>
      <c r="M544" s="107">
        <f t="shared" si="16"/>
        <v>1</v>
      </c>
    </row>
    <row r="545" spans="1:13">
      <c r="A545" s="59" t="s">
        <v>865</v>
      </c>
      <c r="B545" s="88" t="s">
        <v>749</v>
      </c>
      <c r="C545" s="8">
        <v>399</v>
      </c>
      <c r="D545" s="4" t="s">
        <v>1</v>
      </c>
      <c r="E545" s="26" t="s">
        <v>5</v>
      </c>
      <c r="F545" s="2" t="s">
        <v>564</v>
      </c>
      <c r="G545" s="2" t="s">
        <v>866</v>
      </c>
      <c r="H545" s="4" t="s">
        <v>561</v>
      </c>
      <c r="K545" s="107">
        <v>3</v>
      </c>
      <c r="L545" s="107">
        <v>3</v>
      </c>
      <c r="M545" s="107">
        <f t="shared" si="16"/>
        <v>0</v>
      </c>
    </row>
    <row r="546" spans="1:13">
      <c r="A546" s="59" t="s">
        <v>864</v>
      </c>
      <c r="B546" s="88" t="s">
        <v>749</v>
      </c>
      <c r="C546" s="4">
        <v>89</v>
      </c>
      <c r="D546" s="4" t="s">
        <v>1</v>
      </c>
      <c r="E546" s="26" t="s">
        <v>5</v>
      </c>
      <c r="F546" s="2" t="s">
        <v>564</v>
      </c>
      <c r="G546" s="60" t="s">
        <v>864</v>
      </c>
      <c r="H546" s="4" t="s">
        <v>561</v>
      </c>
      <c r="I546" s="4" t="s">
        <v>500</v>
      </c>
      <c r="K546" s="107">
        <v>4</v>
      </c>
      <c r="L546" s="107">
        <v>4</v>
      </c>
      <c r="M546" s="107">
        <f t="shared" si="16"/>
        <v>0</v>
      </c>
    </row>
    <row r="547" spans="1:13">
      <c r="A547" s="19" t="s">
        <v>793</v>
      </c>
      <c r="B547" s="88" t="s">
        <v>619</v>
      </c>
      <c r="C547" s="4">
        <v>84</v>
      </c>
      <c r="D547" s="4" t="s">
        <v>1</v>
      </c>
      <c r="E547" s="26" t="s">
        <v>5</v>
      </c>
      <c r="F547" s="4" t="s">
        <v>12</v>
      </c>
      <c r="G547" s="4" t="s">
        <v>442</v>
      </c>
      <c r="H547" s="4" t="s">
        <v>635</v>
      </c>
      <c r="K547" s="107">
        <v>5</v>
      </c>
      <c r="L547" s="107">
        <v>5</v>
      </c>
      <c r="M547" s="107">
        <f t="shared" si="16"/>
        <v>0</v>
      </c>
    </row>
    <row r="548" spans="1:13">
      <c r="A548" s="2" t="s">
        <v>872</v>
      </c>
      <c r="M548" s="110">
        <f>AVERAGE(M543:M547)</f>
        <v>0.4</v>
      </c>
    </row>
    <row r="550" spans="1:13">
      <c r="A550" s="47" t="s">
        <v>883</v>
      </c>
      <c r="I550" s="4">
        <f>I541+1</f>
        <v>130</v>
      </c>
    </row>
    <row r="551" spans="1:13">
      <c r="A551" s="2"/>
    </row>
    <row r="552" spans="1:13">
      <c r="A552" s="59" t="s">
        <v>868</v>
      </c>
      <c r="B552" s="88">
        <v>10</v>
      </c>
      <c r="C552" s="4">
        <v>799</v>
      </c>
      <c r="D552" s="4" t="s">
        <v>1</v>
      </c>
      <c r="E552" s="26" t="s">
        <v>5</v>
      </c>
      <c r="F552" s="2" t="s">
        <v>564</v>
      </c>
      <c r="G552" s="4" t="s">
        <v>869</v>
      </c>
      <c r="H552" s="4" t="s">
        <v>561</v>
      </c>
      <c r="I552" s="4" t="s">
        <v>873</v>
      </c>
      <c r="K552" s="107">
        <v>1</v>
      </c>
      <c r="L552" s="107">
        <v>1</v>
      </c>
      <c r="M552" s="107">
        <f t="shared" ref="M552:M556" si="17">ABS(K552-L552)</f>
        <v>0</v>
      </c>
    </row>
    <row r="553" spans="1:13">
      <c r="A553" s="19" t="s">
        <v>874</v>
      </c>
      <c r="B553" s="88" t="s">
        <v>262</v>
      </c>
      <c r="C553" s="6">
        <v>489</v>
      </c>
      <c r="D553" s="4" t="s">
        <v>1</v>
      </c>
      <c r="E553" s="26" t="s">
        <v>5</v>
      </c>
      <c r="F553" s="2" t="s">
        <v>76</v>
      </c>
      <c r="G553" s="2" t="s">
        <v>877</v>
      </c>
      <c r="H553" s="2" t="s">
        <v>875</v>
      </c>
      <c r="K553" s="107">
        <v>2</v>
      </c>
      <c r="L553" s="107">
        <v>2</v>
      </c>
      <c r="M553" s="107">
        <f t="shared" si="17"/>
        <v>0</v>
      </c>
    </row>
    <row r="554" spans="1:13">
      <c r="A554" s="19" t="s">
        <v>878</v>
      </c>
      <c r="B554" s="88" t="s">
        <v>738</v>
      </c>
      <c r="C554" s="8">
        <v>329</v>
      </c>
      <c r="D554" s="4" t="s">
        <v>1</v>
      </c>
      <c r="E554" s="26" t="s">
        <v>5</v>
      </c>
      <c r="F554" s="2" t="s">
        <v>879</v>
      </c>
      <c r="G554" s="2" t="s">
        <v>880</v>
      </c>
      <c r="H554" s="4" t="s">
        <v>196</v>
      </c>
      <c r="K554" s="107">
        <v>3</v>
      </c>
      <c r="L554" s="107">
        <v>3</v>
      </c>
      <c r="M554" s="107">
        <f t="shared" si="17"/>
        <v>0</v>
      </c>
    </row>
    <row r="555" spans="1:13">
      <c r="A555" s="59" t="s">
        <v>881</v>
      </c>
      <c r="B555" s="88" t="s">
        <v>172</v>
      </c>
      <c r="C555" s="4">
        <v>99</v>
      </c>
      <c r="D555" s="4" t="s">
        <v>1</v>
      </c>
      <c r="E555" s="26" t="s">
        <v>5</v>
      </c>
      <c r="F555" s="2" t="s">
        <v>76</v>
      </c>
      <c r="G555" s="2" t="s">
        <v>882</v>
      </c>
      <c r="H555" s="4" t="s">
        <v>561</v>
      </c>
      <c r="I555" s="4" t="s">
        <v>125</v>
      </c>
      <c r="K555" s="107">
        <v>4</v>
      </c>
      <c r="L555" s="107">
        <v>4</v>
      </c>
      <c r="M555" s="107">
        <f t="shared" si="17"/>
        <v>0</v>
      </c>
    </row>
    <row r="556" spans="1:13">
      <c r="A556" s="19" t="s">
        <v>793</v>
      </c>
      <c r="B556" s="88" t="s">
        <v>619</v>
      </c>
      <c r="C556" s="4">
        <v>84</v>
      </c>
      <c r="D556" s="4" t="s">
        <v>1</v>
      </c>
      <c r="E556" s="26" t="s">
        <v>5</v>
      </c>
      <c r="F556" s="4" t="s">
        <v>12</v>
      </c>
      <c r="G556" s="4" t="s">
        <v>442</v>
      </c>
      <c r="H556" s="4" t="s">
        <v>635</v>
      </c>
      <c r="K556" s="107">
        <v>5</v>
      </c>
      <c r="L556" s="107">
        <v>5</v>
      </c>
      <c r="M556" s="107">
        <f t="shared" si="17"/>
        <v>0</v>
      </c>
    </row>
    <row r="557" spans="1:13">
      <c r="A557" s="2" t="s">
        <v>876</v>
      </c>
      <c r="M557" s="110">
        <f>AVERAGE(M552:M556)</f>
        <v>0</v>
      </c>
    </row>
    <row r="558" spans="1:13">
      <c r="A558" s="2"/>
    </row>
    <row r="559" spans="1:13" ht="18" customHeight="1">
      <c r="A559" s="47" t="s">
        <v>886</v>
      </c>
      <c r="I559" s="4">
        <f>I550+1</f>
        <v>131</v>
      </c>
    </row>
    <row r="560" spans="1:13">
      <c r="A560" s="2"/>
    </row>
    <row r="561" spans="1:13">
      <c r="A561" s="2"/>
    </row>
    <row r="562" spans="1:13">
      <c r="A562" s="4" t="s">
        <v>885</v>
      </c>
      <c r="B562" s="88" t="s">
        <v>480</v>
      </c>
      <c r="C562" s="4">
        <f>33.65*10.3227</f>
        <v>347.35885499999995</v>
      </c>
      <c r="D562" s="14" t="s">
        <v>809</v>
      </c>
      <c r="E562" s="26" t="s">
        <v>47</v>
      </c>
      <c r="F562" s="4" t="s">
        <v>884</v>
      </c>
      <c r="G562" s="2" t="s">
        <v>888</v>
      </c>
      <c r="H562" s="4" t="s">
        <v>82</v>
      </c>
      <c r="K562" s="107">
        <v>1</v>
      </c>
      <c r="L562" s="107">
        <v>3</v>
      </c>
      <c r="M562" s="107">
        <f t="shared" ref="M562:M566" si="18">ABS(K562-L562)</f>
        <v>2</v>
      </c>
    </row>
    <row r="563" spans="1:13">
      <c r="A563" s="4" t="s">
        <v>885</v>
      </c>
      <c r="B563" s="88" t="s">
        <v>522</v>
      </c>
      <c r="C563" s="8">
        <v>299</v>
      </c>
      <c r="D563" s="4" t="s">
        <v>1</v>
      </c>
      <c r="E563" s="26" t="s">
        <v>47</v>
      </c>
      <c r="F563" s="4" t="s">
        <v>884</v>
      </c>
      <c r="G563" s="2" t="s">
        <v>888</v>
      </c>
      <c r="H563" s="4" t="s">
        <v>82</v>
      </c>
      <c r="K563" s="107">
        <v>2</v>
      </c>
      <c r="L563" s="107">
        <v>4</v>
      </c>
      <c r="M563" s="107">
        <f t="shared" si="18"/>
        <v>2</v>
      </c>
    </row>
    <row r="564" spans="1:13">
      <c r="A564" s="19" t="s">
        <v>793</v>
      </c>
      <c r="B564" s="88" t="s">
        <v>749</v>
      </c>
      <c r="C564" s="4">
        <v>84</v>
      </c>
      <c r="D564" s="4" t="s">
        <v>1</v>
      </c>
      <c r="E564" s="26" t="s">
        <v>5</v>
      </c>
      <c r="F564" s="4" t="s">
        <v>12</v>
      </c>
      <c r="G564" s="4" t="s">
        <v>442</v>
      </c>
      <c r="H564" s="4" t="s">
        <v>635</v>
      </c>
      <c r="K564" s="107">
        <v>3</v>
      </c>
      <c r="L564" s="107">
        <v>5</v>
      </c>
      <c r="M564" s="107">
        <f t="shared" si="18"/>
        <v>2</v>
      </c>
    </row>
    <row r="565" spans="1:13">
      <c r="A565" s="4" t="s">
        <v>885</v>
      </c>
      <c r="B565" s="88" t="s">
        <v>449</v>
      </c>
      <c r="C565" s="4">
        <f>37.95*10.3227</f>
        <v>391.746465</v>
      </c>
      <c r="D565" s="14" t="s">
        <v>809</v>
      </c>
      <c r="E565" s="26" t="s">
        <v>47</v>
      </c>
      <c r="F565" s="4" t="s">
        <v>884</v>
      </c>
      <c r="G565" s="2" t="s">
        <v>888</v>
      </c>
      <c r="H565" s="4" t="s">
        <v>82</v>
      </c>
      <c r="K565" s="107">
        <v>4</v>
      </c>
      <c r="L565" s="107">
        <v>2</v>
      </c>
      <c r="M565" s="107">
        <f t="shared" si="18"/>
        <v>2</v>
      </c>
    </row>
    <row r="566" spans="1:13">
      <c r="A566" s="4" t="s">
        <v>885</v>
      </c>
      <c r="B566" s="88" t="s">
        <v>657</v>
      </c>
      <c r="C566" s="8">
        <v>394</v>
      </c>
      <c r="D566" s="4" t="s">
        <v>1</v>
      </c>
      <c r="E566" s="26" t="s">
        <v>47</v>
      </c>
      <c r="F566" s="4" t="s">
        <v>884</v>
      </c>
      <c r="G566" s="2" t="s">
        <v>888</v>
      </c>
      <c r="H566" s="4" t="s">
        <v>82</v>
      </c>
      <c r="I566" s="4" t="s">
        <v>891</v>
      </c>
      <c r="K566" s="107">
        <v>5</v>
      </c>
      <c r="L566" s="107">
        <v>1</v>
      </c>
      <c r="M566" s="107">
        <f t="shared" si="18"/>
        <v>4</v>
      </c>
    </row>
    <row r="567" spans="1:13">
      <c r="A567" s="2" t="s">
        <v>892</v>
      </c>
      <c r="M567" s="110">
        <f>AVERAGE(M562:M566)</f>
        <v>2.4</v>
      </c>
    </row>
    <row r="568" spans="1:13">
      <c r="A568" s="2" t="s">
        <v>889</v>
      </c>
      <c r="B568" s="93" t="s">
        <v>890</v>
      </c>
    </row>
    <row r="569" spans="1:13">
      <c r="A569" s="2"/>
    </row>
    <row r="570" spans="1:13" ht="18" customHeight="1">
      <c r="A570" s="47" t="s">
        <v>910</v>
      </c>
      <c r="I570" s="4">
        <f>I559+1</f>
        <v>132</v>
      </c>
    </row>
    <row r="571" spans="1:13">
      <c r="A571" s="2"/>
    </row>
    <row r="572" spans="1:13">
      <c r="A572" s="2" t="s">
        <v>893</v>
      </c>
      <c r="B572" s="88">
        <v>10</v>
      </c>
      <c r="C572" s="2">
        <v>249</v>
      </c>
      <c r="D572" s="2" t="s">
        <v>1</v>
      </c>
      <c r="E572" s="18" t="s">
        <v>894</v>
      </c>
      <c r="F572" s="2" t="s">
        <v>60</v>
      </c>
      <c r="G572" s="2" t="s">
        <v>33</v>
      </c>
      <c r="H572" s="2" t="s">
        <v>895</v>
      </c>
      <c r="K572" s="107">
        <v>1</v>
      </c>
      <c r="L572" s="107">
        <v>1</v>
      </c>
      <c r="M572" s="107">
        <f t="shared" ref="M572:M576" si="19">ABS(K572-L572)</f>
        <v>0</v>
      </c>
    </row>
    <row r="573" spans="1:13">
      <c r="A573" s="2" t="s">
        <v>896</v>
      </c>
      <c r="B573" s="88">
        <v>12</v>
      </c>
      <c r="C573" s="2">
        <v>99</v>
      </c>
      <c r="D573" s="2" t="s">
        <v>1</v>
      </c>
      <c r="E573" s="18" t="s">
        <v>899</v>
      </c>
      <c r="F573" s="2" t="s">
        <v>897</v>
      </c>
      <c r="G573" s="25" t="s">
        <v>898</v>
      </c>
      <c r="H573" s="25" t="s">
        <v>900</v>
      </c>
      <c r="K573" s="107">
        <v>2</v>
      </c>
      <c r="L573" s="107">
        <v>3</v>
      </c>
      <c r="M573" s="107">
        <f t="shared" si="19"/>
        <v>1</v>
      </c>
    </row>
    <row r="574" spans="1:13">
      <c r="A574" s="2" t="s">
        <v>901</v>
      </c>
      <c r="B574" s="88">
        <v>12</v>
      </c>
      <c r="C574" s="2">
        <v>179</v>
      </c>
      <c r="D574" s="2" t="s">
        <v>1</v>
      </c>
      <c r="E574" s="18" t="s">
        <v>894</v>
      </c>
      <c r="F574" s="2" t="s">
        <v>60</v>
      </c>
      <c r="G574" s="2" t="s">
        <v>902</v>
      </c>
      <c r="H574" s="2" t="s">
        <v>903</v>
      </c>
      <c r="K574" s="107">
        <v>3</v>
      </c>
      <c r="L574" s="107">
        <v>2</v>
      </c>
      <c r="M574" s="107">
        <f t="shared" si="19"/>
        <v>1</v>
      </c>
    </row>
    <row r="575" spans="1:13">
      <c r="A575" s="2" t="s">
        <v>0</v>
      </c>
      <c r="B575" s="88" t="s">
        <v>749</v>
      </c>
      <c r="C575" s="2">
        <v>86</v>
      </c>
      <c r="D575" s="2" t="s">
        <v>1</v>
      </c>
      <c r="E575" s="26" t="s">
        <v>904</v>
      </c>
      <c r="F575" s="4" t="s">
        <v>12</v>
      </c>
      <c r="G575" s="4" t="s">
        <v>442</v>
      </c>
      <c r="H575" s="4" t="s">
        <v>635</v>
      </c>
      <c r="K575" s="107">
        <v>4</v>
      </c>
      <c r="L575" s="107">
        <v>5</v>
      </c>
      <c r="M575" s="107">
        <f t="shared" si="19"/>
        <v>1</v>
      </c>
    </row>
    <row r="576" spans="1:13">
      <c r="A576" s="2" t="s">
        <v>905</v>
      </c>
      <c r="B576" s="88">
        <v>12</v>
      </c>
      <c r="C576" s="2">
        <v>99</v>
      </c>
      <c r="D576" s="2" t="s">
        <v>1</v>
      </c>
      <c r="E576" s="18" t="s">
        <v>112</v>
      </c>
      <c r="F576" s="2" t="s">
        <v>906</v>
      </c>
      <c r="G576" s="2" t="s">
        <v>907</v>
      </c>
      <c r="H576" s="2" t="s">
        <v>384</v>
      </c>
      <c r="I576" s="4" t="s">
        <v>908</v>
      </c>
      <c r="K576" s="107">
        <v>5</v>
      </c>
      <c r="L576" s="107">
        <v>3</v>
      </c>
      <c r="M576" s="107">
        <f t="shared" si="19"/>
        <v>2</v>
      </c>
    </row>
    <row r="577" spans="1:13">
      <c r="A577" s="2" t="s">
        <v>909</v>
      </c>
      <c r="M577" s="110">
        <f>AVERAGE(M572:M576)</f>
        <v>1</v>
      </c>
    </row>
    <row r="578" spans="1:13">
      <c r="A578" s="2"/>
    </row>
    <row r="579" spans="1:13" ht="18" customHeight="1">
      <c r="A579" s="47" t="s">
        <v>911</v>
      </c>
      <c r="I579" s="4">
        <f>I570+1</f>
        <v>133</v>
      </c>
    </row>
    <row r="580" spans="1:13">
      <c r="A580" s="2"/>
    </row>
    <row r="581" spans="1:13">
      <c r="A581" s="2" t="s">
        <v>925</v>
      </c>
      <c r="B581" s="88">
        <v>10</v>
      </c>
      <c r="C581" s="2">
        <v>191</v>
      </c>
      <c r="D581" s="2" t="s">
        <v>1</v>
      </c>
      <c r="E581" s="18" t="s">
        <v>280</v>
      </c>
      <c r="F581" s="2" t="s">
        <v>116</v>
      </c>
      <c r="G581" s="2" t="s">
        <v>758</v>
      </c>
      <c r="H581" s="2" t="s">
        <v>293</v>
      </c>
      <c r="I581" s="4" t="s">
        <v>912</v>
      </c>
      <c r="K581" s="107">
        <v>1</v>
      </c>
      <c r="L581" s="107">
        <v>3</v>
      </c>
      <c r="M581" s="107">
        <f t="shared" ref="M581:M585" si="20">ABS(K581-L581)</f>
        <v>2</v>
      </c>
    </row>
    <row r="582" spans="1:13">
      <c r="A582" s="19" t="s">
        <v>927</v>
      </c>
      <c r="B582" s="88">
        <v>12</v>
      </c>
      <c r="C582" s="4">
        <v>192</v>
      </c>
      <c r="D582" s="4" t="s">
        <v>1</v>
      </c>
      <c r="E582" s="18" t="s">
        <v>280</v>
      </c>
      <c r="F582" s="2" t="s">
        <v>924</v>
      </c>
      <c r="G582" s="2" t="s">
        <v>928</v>
      </c>
      <c r="H582" s="2" t="s">
        <v>777</v>
      </c>
      <c r="K582" s="107">
        <v>2</v>
      </c>
      <c r="L582" s="107">
        <v>2</v>
      </c>
      <c r="M582" s="107">
        <f t="shared" si="20"/>
        <v>0</v>
      </c>
    </row>
    <row r="583" spans="1:13">
      <c r="A583" s="2" t="s">
        <v>926</v>
      </c>
      <c r="B583" s="88">
        <v>12</v>
      </c>
      <c r="C583" s="2">
        <v>199</v>
      </c>
      <c r="D583" s="2" t="s">
        <v>1</v>
      </c>
      <c r="E583" s="18" t="s">
        <v>280</v>
      </c>
      <c r="F583" s="2" t="s">
        <v>913</v>
      </c>
      <c r="G583" s="2" t="s">
        <v>914</v>
      </c>
      <c r="H583" s="2" t="s">
        <v>293</v>
      </c>
      <c r="K583" s="107">
        <v>3</v>
      </c>
      <c r="L583" s="107">
        <v>1</v>
      </c>
      <c r="M583" s="107">
        <f t="shared" si="20"/>
        <v>2</v>
      </c>
    </row>
    <row r="584" spans="1:13" ht="52.75">
      <c r="A584" s="2" t="s">
        <v>920</v>
      </c>
      <c r="B584" s="88">
        <v>13</v>
      </c>
      <c r="C584" s="2">
        <v>59</v>
      </c>
      <c r="D584" s="2" t="s">
        <v>1</v>
      </c>
      <c r="E584" s="26" t="s">
        <v>280</v>
      </c>
      <c r="F584" s="4" t="s">
        <v>921</v>
      </c>
      <c r="G584" s="4" t="s">
        <v>922</v>
      </c>
      <c r="H584" s="1" t="s">
        <v>923</v>
      </c>
      <c r="I584" s="5" t="s">
        <v>929</v>
      </c>
      <c r="K584" s="107">
        <v>4</v>
      </c>
      <c r="L584" s="107">
        <v>5</v>
      </c>
      <c r="M584" s="107">
        <f t="shared" si="20"/>
        <v>1</v>
      </c>
    </row>
    <row r="585" spans="1:13" ht="35.15">
      <c r="A585" s="2" t="s">
        <v>915</v>
      </c>
      <c r="B585" s="88">
        <v>13</v>
      </c>
      <c r="C585" s="2">
        <v>79</v>
      </c>
      <c r="D585" s="2" t="s">
        <v>1</v>
      </c>
      <c r="E585" s="18" t="s">
        <v>280</v>
      </c>
      <c r="F585" s="2" t="s">
        <v>917</v>
      </c>
      <c r="G585" s="2" t="s">
        <v>918</v>
      </c>
      <c r="H585" s="1" t="s">
        <v>919</v>
      </c>
      <c r="I585" s="4" t="s">
        <v>916</v>
      </c>
      <c r="K585" s="107">
        <v>5</v>
      </c>
      <c r="L585" s="107">
        <v>4</v>
      </c>
      <c r="M585" s="107">
        <f t="shared" si="20"/>
        <v>1</v>
      </c>
    </row>
    <row r="586" spans="1:13">
      <c r="A586" s="2" t="s">
        <v>930</v>
      </c>
      <c r="M586" s="110">
        <f>AVERAGE(M581:M585)</f>
        <v>1.2</v>
      </c>
    </row>
    <row r="587" spans="1:13">
      <c r="A587" s="2"/>
    </row>
    <row r="588" spans="1:13" ht="18" customHeight="1">
      <c r="A588" s="47" t="s">
        <v>931</v>
      </c>
      <c r="I588" s="4">
        <f>I579+1</f>
        <v>134</v>
      </c>
    </row>
    <row r="589" spans="1:13">
      <c r="A589" s="2"/>
    </row>
    <row r="590" spans="1:13">
      <c r="A590" s="2" t="s">
        <v>940</v>
      </c>
      <c r="B590" s="88" t="s">
        <v>738</v>
      </c>
      <c r="C590" s="4">
        <v>281</v>
      </c>
      <c r="D590" s="4" t="s">
        <v>1</v>
      </c>
      <c r="E590" s="26" t="s">
        <v>9</v>
      </c>
      <c r="F590" s="2" t="s">
        <v>939</v>
      </c>
      <c r="G590" s="2" t="s">
        <v>937</v>
      </c>
      <c r="H590" s="4" t="s">
        <v>82</v>
      </c>
      <c r="K590" s="107">
        <v>1</v>
      </c>
      <c r="L590" s="107">
        <v>3</v>
      </c>
      <c r="M590" s="107">
        <f>ABS(K590-L590)</f>
        <v>2</v>
      </c>
    </row>
    <row r="591" spans="1:13">
      <c r="A591" s="2" t="s">
        <v>941</v>
      </c>
      <c r="B591" s="88" t="s">
        <v>738</v>
      </c>
      <c r="C591" s="4">
        <v>489</v>
      </c>
      <c r="D591" s="4" t="s">
        <v>1</v>
      </c>
      <c r="E591" s="26" t="s">
        <v>7</v>
      </c>
      <c r="F591" s="4" t="s">
        <v>935</v>
      </c>
      <c r="G591" s="2" t="s">
        <v>936</v>
      </c>
      <c r="H591" s="4" t="s">
        <v>731</v>
      </c>
      <c r="K591" s="107">
        <v>2</v>
      </c>
      <c r="L591" s="107">
        <v>1</v>
      </c>
      <c r="M591" s="107">
        <f t="shared" ref="M591:M593" si="21">ABS(K591-L591)</f>
        <v>1</v>
      </c>
    </row>
    <row r="592" spans="1:13" ht="35.15">
      <c r="A592" s="2" t="s">
        <v>942</v>
      </c>
      <c r="B592" s="88" t="s">
        <v>619</v>
      </c>
      <c r="C592" s="4">
        <v>300</v>
      </c>
      <c r="D592" s="4" t="s">
        <v>1</v>
      </c>
      <c r="E592" s="26" t="s">
        <v>7</v>
      </c>
      <c r="F592" s="4" t="s">
        <v>14</v>
      </c>
      <c r="G592" s="2" t="s">
        <v>933</v>
      </c>
      <c r="H592" s="1" t="s">
        <v>932</v>
      </c>
      <c r="I592" s="4" t="s">
        <v>934</v>
      </c>
      <c r="K592" s="107">
        <v>3</v>
      </c>
      <c r="L592" s="107">
        <v>2</v>
      </c>
      <c r="M592" s="107">
        <f t="shared" si="21"/>
        <v>1</v>
      </c>
    </row>
    <row r="593" spans="1:13">
      <c r="A593" s="2" t="s">
        <v>958</v>
      </c>
      <c r="B593" s="88" t="s">
        <v>749</v>
      </c>
      <c r="C593" s="2">
        <v>86</v>
      </c>
      <c r="D593" s="2" t="s">
        <v>1</v>
      </c>
      <c r="E593" s="26" t="s">
        <v>5</v>
      </c>
      <c r="F593" s="4" t="s">
        <v>12</v>
      </c>
      <c r="G593" s="4" t="s">
        <v>442</v>
      </c>
      <c r="H593" s="4" t="s">
        <v>635</v>
      </c>
      <c r="K593" s="107">
        <v>4</v>
      </c>
      <c r="L593" s="107">
        <v>4</v>
      </c>
      <c r="M593" s="107">
        <f t="shared" si="21"/>
        <v>0</v>
      </c>
    </row>
    <row r="594" spans="1:13">
      <c r="A594" s="2" t="s">
        <v>938</v>
      </c>
      <c r="M594" s="110">
        <f>AVERAGE(M590:M593)</f>
        <v>1</v>
      </c>
    </row>
    <row r="595" spans="1:13">
      <c r="A595" s="2"/>
    </row>
    <row r="596" spans="1:13" ht="18" customHeight="1">
      <c r="A596" s="47" t="s">
        <v>943</v>
      </c>
      <c r="I596" s="4">
        <f>I588+1</f>
        <v>135</v>
      </c>
    </row>
    <row r="597" spans="1:13">
      <c r="A597" s="2"/>
    </row>
    <row r="598" spans="1:13" ht="35.15">
      <c r="A598" s="2" t="s">
        <v>954</v>
      </c>
      <c r="B598" s="88" t="s">
        <v>749</v>
      </c>
      <c r="C598" s="4">
        <v>695</v>
      </c>
      <c r="D598" s="2" t="s">
        <v>1</v>
      </c>
      <c r="E598" s="26" t="s">
        <v>47</v>
      </c>
      <c r="F598" s="1" t="s">
        <v>946</v>
      </c>
      <c r="G598" s="1" t="s">
        <v>951</v>
      </c>
      <c r="H598" s="2" t="s">
        <v>947</v>
      </c>
      <c r="K598" s="107">
        <v>1</v>
      </c>
      <c r="L598" s="107">
        <v>1</v>
      </c>
      <c r="M598" s="107">
        <f>ABS(K598-L598)</f>
        <v>0</v>
      </c>
    </row>
    <row r="599" spans="1:13" ht="35.15">
      <c r="A599" s="2" t="s">
        <v>955</v>
      </c>
      <c r="B599" s="88" t="s">
        <v>738</v>
      </c>
      <c r="C599" s="4">
        <v>379</v>
      </c>
      <c r="D599" s="2" t="s">
        <v>1</v>
      </c>
      <c r="E599" s="26" t="s">
        <v>112</v>
      </c>
      <c r="F599" s="1" t="s">
        <v>948</v>
      </c>
      <c r="G599" s="1" t="s">
        <v>952</v>
      </c>
      <c r="H599" s="2" t="s">
        <v>949</v>
      </c>
      <c r="K599" s="107">
        <v>2</v>
      </c>
      <c r="L599" s="107">
        <v>2</v>
      </c>
      <c r="M599" s="107">
        <f t="shared" ref="M599:M602" si="22">ABS(K599-L599)</f>
        <v>0</v>
      </c>
    </row>
    <row r="600" spans="1:13">
      <c r="A600" s="2" t="s">
        <v>956</v>
      </c>
      <c r="B600" s="88" t="s">
        <v>738</v>
      </c>
      <c r="C600" s="4">
        <v>299</v>
      </c>
      <c r="D600" s="2" t="s">
        <v>1</v>
      </c>
      <c r="E600" s="26" t="s">
        <v>26</v>
      </c>
      <c r="F600" s="1" t="s">
        <v>60</v>
      </c>
      <c r="G600" s="1" t="s">
        <v>953</v>
      </c>
      <c r="H600" s="2" t="s">
        <v>949</v>
      </c>
      <c r="K600" s="107">
        <v>3</v>
      </c>
      <c r="L600" s="107">
        <v>3</v>
      </c>
      <c r="M600" s="107">
        <f t="shared" si="22"/>
        <v>0</v>
      </c>
    </row>
    <row r="601" spans="1:13" ht="35.15">
      <c r="A601" s="2" t="s">
        <v>957</v>
      </c>
      <c r="B601" s="88" t="s">
        <v>619</v>
      </c>
      <c r="C601" s="2">
        <v>225</v>
      </c>
      <c r="D601" s="2" t="s">
        <v>1</v>
      </c>
      <c r="E601" s="26" t="s">
        <v>280</v>
      </c>
      <c r="F601" s="1" t="s">
        <v>944</v>
      </c>
      <c r="G601" s="5" t="s">
        <v>115</v>
      </c>
      <c r="H601" s="2" t="s">
        <v>945</v>
      </c>
      <c r="K601" s="107">
        <v>4</v>
      </c>
      <c r="L601" s="107">
        <v>4</v>
      </c>
      <c r="M601" s="107">
        <f t="shared" si="22"/>
        <v>0</v>
      </c>
    </row>
    <row r="602" spans="1:13">
      <c r="A602" s="2" t="s">
        <v>958</v>
      </c>
      <c r="B602" s="88" t="s">
        <v>749</v>
      </c>
      <c r="C602" s="2">
        <v>86</v>
      </c>
      <c r="D602" s="2" t="s">
        <v>1</v>
      </c>
      <c r="E602" s="26" t="s">
        <v>5</v>
      </c>
      <c r="F602" s="4" t="s">
        <v>12</v>
      </c>
      <c r="G602" s="5" t="s">
        <v>442</v>
      </c>
      <c r="H602" s="4" t="s">
        <v>635</v>
      </c>
      <c r="K602" s="107">
        <v>5</v>
      </c>
      <c r="L602" s="107">
        <v>5</v>
      </c>
      <c r="M602" s="107">
        <f t="shared" si="22"/>
        <v>0</v>
      </c>
    </row>
    <row r="603" spans="1:13">
      <c r="A603" s="2" t="s">
        <v>950</v>
      </c>
      <c r="M603" s="110">
        <f>AVERAGE(M598:M602)</f>
        <v>0</v>
      </c>
    </row>
    <row r="604" spans="1:13">
      <c r="A604" s="2"/>
    </row>
    <row r="605" spans="1:13" ht="18" customHeight="1">
      <c r="A605" s="47" t="s">
        <v>970</v>
      </c>
      <c r="I605" s="4">
        <f>I596+1</f>
        <v>136</v>
      </c>
    </row>
    <row r="606" spans="1:13">
      <c r="A606" s="2"/>
    </row>
    <row r="607" spans="1:13">
      <c r="A607" s="2" t="s">
        <v>966</v>
      </c>
      <c r="B607" s="88" t="s">
        <v>657</v>
      </c>
      <c r="C607" s="6">
        <v>399</v>
      </c>
      <c r="D607" s="2" t="s">
        <v>1</v>
      </c>
      <c r="E607" s="26" t="s">
        <v>26</v>
      </c>
      <c r="F607" s="2" t="s">
        <v>148</v>
      </c>
      <c r="G607" s="4" t="s">
        <v>831</v>
      </c>
      <c r="H607" s="4" t="s">
        <v>145</v>
      </c>
      <c r="I607" s="4" t="s">
        <v>973</v>
      </c>
      <c r="K607" s="107">
        <v>1</v>
      </c>
      <c r="L607" s="107">
        <v>1</v>
      </c>
      <c r="M607" s="107">
        <f>ABS(K607-L607)</f>
        <v>0</v>
      </c>
    </row>
    <row r="608" spans="1:13">
      <c r="A608" s="7" t="s">
        <v>967</v>
      </c>
      <c r="B608" s="88" t="s">
        <v>449</v>
      </c>
      <c r="C608" s="8">
        <v>160</v>
      </c>
      <c r="D608" s="2" t="s">
        <v>1</v>
      </c>
      <c r="E608" s="26" t="s">
        <v>26</v>
      </c>
      <c r="F608" s="2" t="s">
        <v>962</v>
      </c>
      <c r="G608" s="2" t="s">
        <v>963</v>
      </c>
      <c r="H608" s="2" t="s">
        <v>964</v>
      </c>
      <c r="I608" s="4" t="s">
        <v>971</v>
      </c>
      <c r="K608" s="107">
        <v>2</v>
      </c>
      <c r="L608" s="107">
        <v>4</v>
      </c>
      <c r="M608" s="107">
        <f t="shared" ref="M608:M611" si="23">ABS(K608-L608)</f>
        <v>2</v>
      </c>
    </row>
    <row r="609" spans="1:13">
      <c r="A609" s="4" t="s">
        <v>968</v>
      </c>
      <c r="B609" s="88" t="s">
        <v>522</v>
      </c>
      <c r="C609" s="8">
        <v>269</v>
      </c>
      <c r="D609" s="2" t="s">
        <v>1</v>
      </c>
      <c r="E609" s="26" t="s">
        <v>26</v>
      </c>
      <c r="F609" s="4" t="s">
        <v>965</v>
      </c>
      <c r="G609" s="4" t="s">
        <v>178</v>
      </c>
      <c r="H609" s="4" t="s">
        <v>179</v>
      </c>
      <c r="I609" s="4" t="s">
        <v>972</v>
      </c>
      <c r="K609" s="107">
        <v>3</v>
      </c>
      <c r="L609" s="107">
        <v>3</v>
      </c>
      <c r="M609" s="107">
        <f t="shared" si="23"/>
        <v>0</v>
      </c>
    </row>
    <row r="610" spans="1:13">
      <c r="A610" s="2" t="s">
        <v>969</v>
      </c>
      <c r="B610" s="88" t="s">
        <v>738</v>
      </c>
      <c r="C610" s="8">
        <v>329</v>
      </c>
      <c r="D610" s="2" t="s">
        <v>1</v>
      </c>
      <c r="E610" s="26" t="s">
        <v>26</v>
      </c>
      <c r="F610" s="2" t="s">
        <v>264</v>
      </c>
      <c r="G610" s="4" t="s">
        <v>960</v>
      </c>
      <c r="H610" s="4" t="s">
        <v>961</v>
      </c>
      <c r="K610" s="107">
        <v>4</v>
      </c>
      <c r="L610" s="107">
        <v>2</v>
      </c>
      <c r="M610" s="107">
        <f t="shared" si="23"/>
        <v>2</v>
      </c>
    </row>
    <row r="611" spans="1:13">
      <c r="A611" s="2" t="s">
        <v>958</v>
      </c>
      <c r="B611" s="88" t="s">
        <v>846</v>
      </c>
      <c r="C611" s="2">
        <v>86</v>
      </c>
      <c r="D611" s="2" t="s">
        <v>1</v>
      </c>
      <c r="E611" s="26" t="s">
        <v>5</v>
      </c>
      <c r="F611" s="4" t="s">
        <v>12</v>
      </c>
      <c r="G611" s="5" t="s">
        <v>442</v>
      </c>
      <c r="H611" s="4" t="s">
        <v>635</v>
      </c>
      <c r="K611" s="107">
        <v>5</v>
      </c>
      <c r="L611" s="107">
        <v>5</v>
      </c>
      <c r="M611" s="107">
        <f t="shared" si="23"/>
        <v>0</v>
      </c>
    </row>
    <row r="612" spans="1:13">
      <c r="A612" s="2" t="s">
        <v>959</v>
      </c>
      <c r="M612" s="110">
        <f>AVERAGE(M607:M611)</f>
        <v>0.8</v>
      </c>
    </row>
    <row r="613" spans="1:13">
      <c r="A613" s="2"/>
    </row>
    <row r="614" spans="1:13" ht="18" customHeight="1">
      <c r="A614" s="47" t="s">
        <v>979</v>
      </c>
      <c r="I614" s="4">
        <f>I605+1</f>
        <v>137</v>
      </c>
    </row>
    <row r="615" spans="1:13">
      <c r="A615" s="2"/>
    </row>
    <row r="616" spans="1:13">
      <c r="A616" s="60" t="s">
        <v>976</v>
      </c>
      <c r="B616" s="88" t="s">
        <v>846</v>
      </c>
      <c r="C616" s="6">
        <v>395</v>
      </c>
      <c r="D616" s="2" t="s">
        <v>1</v>
      </c>
      <c r="E616" s="26" t="s">
        <v>47</v>
      </c>
      <c r="F616" s="2" t="s">
        <v>162</v>
      </c>
      <c r="G616" s="4" t="s">
        <v>163</v>
      </c>
      <c r="H616" s="4" t="s">
        <v>217</v>
      </c>
      <c r="K616" s="107">
        <v>1</v>
      </c>
      <c r="L616" s="107">
        <v>2</v>
      </c>
      <c r="M616" s="107">
        <f>ABS(K616-L616)</f>
        <v>1</v>
      </c>
    </row>
    <row r="617" spans="1:13">
      <c r="A617" s="60" t="s">
        <v>977</v>
      </c>
      <c r="B617" s="88" t="s">
        <v>619</v>
      </c>
      <c r="C617" s="8">
        <v>795</v>
      </c>
      <c r="D617" s="2" t="s">
        <v>1</v>
      </c>
      <c r="E617" s="26" t="s">
        <v>47</v>
      </c>
      <c r="F617" s="2" t="s">
        <v>162</v>
      </c>
      <c r="G617" s="4" t="s">
        <v>163</v>
      </c>
      <c r="H617" s="4" t="s">
        <v>217</v>
      </c>
      <c r="K617" s="107">
        <v>2</v>
      </c>
      <c r="L617" s="107">
        <v>1</v>
      </c>
      <c r="M617" s="107">
        <f t="shared" ref="M617:M620" si="24">ABS(K617-L617)</f>
        <v>1</v>
      </c>
    </row>
    <row r="618" spans="1:13">
      <c r="A618" s="59" t="s">
        <v>974</v>
      </c>
      <c r="B618" s="88" t="s">
        <v>846</v>
      </c>
      <c r="C618" s="8">
        <v>197</v>
      </c>
      <c r="D618" s="2" t="s">
        <v>1</v>
      </c>
      <c r="E618" s="26" t="s">
        <v>47</v>
      </c>
      <c r="F618" s="2" t="s">
        <v>162</v>
      </c>
      <c r="G618" s="4" t="s">
        <v>163</v>
      </c>
      <c r="H618" s="60" t="s">
        <v>975</v>
      </c>
      <c r="K618" s="107">
        <v>3</v>
      </c>
      <c r="L618" s="107">
        <v>4</v>
      </c>
      <c r="M618" s="107">
        <f t="shared" si="24"/>
        <v>1</v>
      </c>
    </row>
    <row r="619" spans="1:13">
      <c r="A619" s="60" t="s">
        <v>978</v>
      </c>
      <c r="B619" s="88" t="s">
        <v>846</v>
      </c>
      <c r="C619" s="8">
        <v>251</v>
      </c>
      <c r="D619" s="2" t="s">
        <v>1</v>
      </c>
      <c r="E619" s="26" t="s">
        <v>47</v>
      </c>
      <c r="F619" s="2" t="s">
        <v>162</v>
      </c>
      <c r="G619" s="4" t="s">
        <v>163</v>
      </c>
      <c r="H619" s="4" t="s">
        <v>217</v>
      </c>
      <c r="K619" s="107">
        <v>4</v>
      </c>
      <c r="L619" s="107">
        <v>3</v>
      </c>
      <c r="M619" s="107">
        <f t="shared" si="24"/>
        <v>1</v>
      </c>
    </row>
    <row r="620" spans="1:13">
      <c r="A620" s="2" t="s">
        <v>958</v>
      </c>
      <c r="B620" s="88" t="s">
        <v>846</v>
      </c>
      <c r="C620" s="2">
        <v>88</v>
      </c>
      <c r="D620" s="2" t="s">
        <v>1</v>
      </c>
      <c r="E620" s="26" t="s">
        <v>5</v>
      </c>
      <c r="F620" s="4" t="s">
        <v>12</v>
      </c>
      <c r="G620" s="5" t="s">
        <v>442</v>
      </c>
      <c r="H620" s="4" t="s">
        <v>635</v>
      </c>
      <c r="K620" s="107">
        <v>5</v>
      </c>
      <c r="L620" s="107">
        <v>5</v>
      </c>
      <c r="M620" s="107">
        <f t="shared" si="24"/>
        <v>0</v>
      </c>
    </row>
    <row r="621" spans="1:13">
      <c r="A621" s="2" t="s">
        <v>980</v>
      </c>
      <c r="M621" s="110">
        <f>AVERAGE(M616:M620)</f>
        <v>0.8</v>
      </c>
    </row>
    <row r="622" spans="1:13">
      <c r="A622" s="2"/>
    </row>
    <row r="623" spans="1:13" ht="18" customHeight="1">
      <c r="A623" s="47" t="s">
        <v>981</v>
      </c>
      <c r="I623" s="4">
        <f>I614+1</f>
        <v>138</v>
      </c>
    </row>
    <row r="624" spans="1:13">
      <c r="A624" s="2"/>
    </row>
    <row r="625" spans="1:14">
      <c r="A625" s="60" t="s">
        <v>1002</v>
      </c>
      <c r="B625" s="88" t="s">
        <v>1000</v>
      </c>
      <c r="C625" s="4">
        <v>789</v>
      </c>
      <c r="D625" s="2" t="s">
        <v>1</v>
      </c>
      <c r="F625" s="4" t="s">
        <v>984</v>
      </c>
      <c r="G625" s="4" t="s">
        <v>1001</v>
      </c>
      <c r="H625" s="4" t="s">
        <v>149</v>
      </c>
      <c r="I625" s="4" t="s">
        <v>1004</v>
      </c>
      <c r="K625" s="107">
        <v>1</v>
      </c>
      <c r="L625" s="107">
        <v>1</v>
      </c>
      <c r="M625" s="107">
        <f>ABS(K625-L625)</f>
        <v>0</v>
      </c>
    </row>
    <row r="626" spans="1:14" s="5" customFormat="1" ht="52.75">
      <c r="A626" s="10" t="s">
        <v>1003</v>
      </c>
      <c r="B626" s="24" t="s">
        <v>278</v>
      </c>
      <c r="C626" s="5">
        <v>339</v>
      </c>
      <c r="D626" s="1" t="s">
        <v>1</v>
      </c>
      <c r="E626" s="27"/>
      <c r="F626" s="5" t="s">
        <v>984</v>
      </c>
      <c r="H626" s="10" t="s">
        <v>999</v>
      </c>
      <c r="K626" s="111">
        <v>2</v>
      </c>
      <c r="L626" s="111">
        <v>2</v>
      </c>
      <c r="M626" s="111">
        <f t="shared" ref="M626:M628" si="25">ABS(K626-L626)</f>
        <v>0</v>
      </c>
    </row>
    <row r="627" spans="1:14">
      <c r="A627" s="60" t="s">
        <v>996</v>
      </c>
      <c r="B627" s="88" t="s">
        <v>983</v>
      </c>
      <c r="C627" s="4">
        <v>169</v>
      </c>
      <c r="D627" s="2" t="s">
        <v>1</v>
      </c>
      <c r="E627" s="26" t="s">
        <v>997</v>
      </c>
      <c r="F627" s="4" t="s">
        <v>984</v>
      </c>
      <c r="G627" s="4" t="s">
        <v>998</v>
      </c>
      <c r="H627" s="4" t="s">
        <v>149</v>
      </c>
      <c r="K627" s="107">
        <v>3</v>
      </c>
      <c r="L627" s="107">
        <v>3</v>
      </c>
      <c r="M627" s="107">
        <f t="shared" si="25"/>
        <v>0</v>
      </c>
    </row>
    <row r="628" spans="1:14">
      <c r="A628" s="60" t="s">
        <v>986</v>
      </c>
      <c r="B628" s="88" t="s">
        <v>983</v>
      </c>
      <c r="C628" s="4">
        <v>139</v>
      </c>
      <c r="D628" s="2" t="s">
        <v>1</v>
      </c>
      <c r="E628" s="26" t="s">
        <v>405</v>
      </c>
      <c r="F628" s="4" t="s">
        <v>984</v>
      </c>
      <c r="G628" s="4" t="s">
        <v>985</v>
      </c>
      <c r="H628" s="4" t="s">
        <v>995</v>
      </c>
      <c r="K628" s="107">
        <v>4</v>
      </c>
      <c r="L628" s="107">
        <v>4</v>
      </c>
      <c r="M628" s="107">
        <f t="shared" si="25"/>
        <v>0</v>
      </c>
    </row>
    <row r="629" spans="1:14">
      <c r="A629" s="2" t="s">
        <v>982</v>
      </c>
      <c r="M629" s="110">
        <f>AVERAGE(M624:M628)</f>
        <v>0</v>
      </c>
    </row>
    <row r="630" spans="1:14">
      <c r="A630" s="2"/>
    </row>
    <row r="631" spans="1:14" ht="18" customHeight="1">
      <c r="A631" s="47" t="s">
        <v>1013</v>
      </c>
      <c r="I631" s="4">
        <f>I623+1</f>
        <v>139</v>
      </c>
    </row>
    <row r="632" spans="1:14">
      <c r="A632" s="2"/>
    </row>
    <row r="633" spans="1:14">
      <c r="A633" s="25" t="s">
        <v>1012</v>
      </c>
      <c r="B633" s="88" t="s">
        <v>738</v>
      </c>
      <c r="C633" s="4">
        <v>399</v>
      </c>
      <c r="D633" s="2" t="s">
        <v>1</v>
      </c>
      <c r="E633" s="26" t="s">
        <v>26</v>
      </c>
      <c r="F633" s="4" t="s">
        <v>60</v>
      </c>
      <c r="G633" s="25" t="s">
        <v>1011</v>
      </c>
      <c r="H633" s="2" t="s">
        <v>1007</v>
      </c>
      <c r="K633" s="107">
        <v>1</v>
      </c>
      <c r="L633" s="107">
        <v>1</v>
      </c>
      <c r="M633" s="107">
        <f>ABS(K633-L633)</f>
        <v>0</v>
      </c>
    </row>
    <row r="634" spans="1:14" s="5" customFormat="1">
      <c r="A634" s="25" t="s">
        <v>1010</v>
      </c>
      <c r="B634" s="24" t="s">
        <v>749</v>
      </c>
      <c r="C634" s="5">
        <v>321</v>
      </c>
      <c r="D634" s="1" t="s">
        <v>1</v>
      </c>
      <c r="E634" s="26" t="s">
        <v>26</v>
      </c>
      <c r="F634" s="4" t="s">
        <v>60</v>
      </c>
      <c r="G634" s="25" t="s">
        <v>1009</v>
      </c>
      <c r="H634" s="2" t="s">
        <v>1007</v>
      </c>
      <c r="K634" s="111">
        <v>2</v>
      </c>
      <c r="L634" s="111">
        <v>3</v>
      </c>
      <c r="M634" s="111">
        <f t="shared" ref="M634:M636" si="26">ABS(K634-L634)</f>
        <v>1</v>
      </c>
    </row>
    <row r="635" spans="1:14">
      <c r="A635" s="25" t="s">
        <v>1006</v>
      </c>
      <c r="B635" s="88" t="s">
        <v>749</v>
      </c>
      <c r="C635" s="4">
        <v>395</v>
      </c>
      <c r="D635" s="2" t="s">
        <v>1</v>
      </c>
      <c r="E635" s="26" t="s">
        <v>26</v>
      </c>
      <c r="F635" s="4" t="s">
        <v>60</v>
      </c>
      <c r="G635" s="4" t="s">
        <v>1008</v>
      </c>
      <c r="H635" s="2" t="s">
        <v>1007</v>
      </c>
      <c r="K635" s="107">
        <v>3</v>
      </c>
      <c r="L635" s="107">
        <v>2</v>
      </c>
      <c r="M635" s="107">
        <f t="shared" si="26"/>
        <v>1</v>
      </c>
    </row>
    <row r="636" spans="1:14">
      <c r="A636" s="2" t="s">
        <v>958</v>
      </c>
      <c r="B636" s="88" t="s">
        <v>846</v>
      </c>
      <c r="C636" s="2">
        <v>89</v>
      </c>
      <c r="D636" s="2" t="s">
        <v>1</v>
      </c>
      <c r="E636" s="26" t="s">
        <v>5</v>
      </c>
      <c r="F636" s="4" t="s">
        <v>12</v>
      </c>
      <c r="G636" s="5" t="s">
        <v>442</v>
      </c>
      <c r="H636" s="4" t="s">
        <v>635</v>
      </c>
      <c r="K636" s="107">
        <v>4</v>
      </c>
      <c r="L636" s="107">
        <v>4</v>
      </c>
      <c r="M636" s="107">
        <f t="shared" si="26"/>
        <v>0</v>
      </c>
    </row>
    <row r="637" spans="1:14">
      <c r="A637" s="2" t="s">
        <v>1005</v>
      </c>
      <c r="M637" s="110">
        <f>AVERAGE(M632:M636)</f>
        <v>0.5</v>
      </c>
    </row>
    <row r="638" spans="1:14">
      <c r="A638" s="2"/>
    </row>
    <row r="639" spans="1:14" ht="18" customHeight="1">
      <c r="A639" s="47" t="s">
        <v>1029</v>
      </c>
      <c r="I639" s="4">
        <f>I631+1</f>
        <v>140</v>
      </c>
    </row>
    <row r="640" spans="1:14" s="2" customFormat="1">
      <c r="A640" s="19"/>
      <c r="B640" s="94"/>
      <c r="C640" s="4"/>
      <c r="D640" s="19"/>
      <c r="E640" s="61"/>
      <c r="F640" s="19"/>
      <c r="G640" s="8" t="s">
        <v>1023</v>
      </c>
      <c r="H640" s="19"/>
      <c r="I640" s="4"/>
      <c r="J640" s="4"/>
      <c r="K640" s="107"/>
      <c r="L640" s="107"/>
      <c r="M640" s="107"/>
      <c r="N640" s="4"/>
    </row>
    <row r="641" spans="1:14" s="2" customFormat="1">
      <c r="A641" s="2" t="s">
        <v>128</v>
      </c>
      <c r="B641" s="31">
        <v>88</v>
      </c>
      <c r="C641" s="62">
        <v>700</v>
      </c>
      <c r="D641" s="2" t="s">
        <v>1</v>
      </c>
      <c r="E641" s="18" t="s">
        <v>112</v>
      </c>
      <c r="F641" s="2" t="s">
        <v>370</v>
      </c>
      <c r="G641" s="63">
        <v>2373.25</v>
      </c>
      <c r="H641" s="2" t="s">
        <v>1022</v>
      </c>
      <c r="I641" s="4" t="s">
        <v>1025</v>
      </c>
      <c r="J641" s="4"/>
      <c r="K641" s="107">
        <v>1</v>
      </c>
      <c r="L641" s="107">
        <v>3</v>
      </c>
      <c r="M641" s="107">
        <f>ABS(K641-L641)</f>
        <v>2</v>
      </c>
      <c r="N641" s="4"/>
    </row>
    <row r="642" spans="1:14" s="2" customFormat="1">
      <c r="A642" s="2" t="s">
        <v>1020</v>
      </c>
      <c r="B642" s="31">
        <v>88</v>
      </c>
      <c r="C642" s="62">
        <v>773.49999600000001</v>
      </c>
      <c r="D642" s="2" t="s">
        <v>1017</v>
      </c>
      <c r="E642" s="26" t="s">
        <v>47</v>
      </c>
      <c r="F642" s="2" t="s">
        <v>236</v>
      </c>
      <c r="G642" s="63">
        <v>2761.6000000000004</v>
      </c>
      <c r="H642" s="2" t="s">
        <v>1021</v>
      </c>
      <c r="I642" s="4" t="s">
        <v>1025</v>
      </c>
      <c r="J642" s="4"/>
      <c r="K642" s="107">
        <v>2</v>
      </c>
      <c r="L642" s="107">
        <v>2</v>
      </c>
      <c r="M642" s="107">
        <f t="shared" ref="M642:M644" si="27">ABS(K642-L642)</f>
        <v>0</v>
      </c>
      <c r="N642" s="4"/>
    </row>
    <row r="643" spans="1:14" s="2" customFormat="1">
      <c r="A643" s="2" t="s">
        <v>1018</v>
      </c>
      <c r="B643" s="31">
        <v>88</v>
      </c>
      <c r="C643" s="62">
        <v>675.72900000000016</v>
      </c>
      <c r="D643" s="2" t="s">
        <v>1017</v>
      </c>
      <c r="E643" s="26" t="s">
        <v>47</v>
      </c>
      <c r="F643" s="2" t="s">
        <v>281</v>
      </c>
      <c r="G643" s="63">
        <v>1432.5800000000002</v>
      </c>
      <c r="H643" s="2" t="s">
        <v>1019</v>
      </c>
      <c r="I643" s="4" t="s">
        <v>1025</v>
      </c>
      <c r="J643" s="4"/>
      <c r="K643" s="107">
        <v>3</v>
      </c>
      <c r="L643" s="107">
        <v>4</v>
      </c>
      <c r="M643" s="107">
        <f t="shared" si="27"/>
        <v>1</v>
      </c>
      <c r="N643" s="4"/>
    </row>
    <row r="644" spans="1:14" s="2" customFormat="1">
      <c r="A644" s="2" t="s">
        <v>1015</v>
      </c>
      <c r="B644" s="31">
        <v>88</v>
      </c>
      <c r="C644" s="62">
        <v>726.89799600000015</v>
      </c>
      <c r="D644" s="2" t="s">
        <v>1017</v>
      </c>
      <c r="E644" s="26" t="s">
        <v>47</v>
      </c>
      <c r="F644" s="2" t="s">
        <v>228</v>
      </c>
      <c r="G644" s="63">
        <v>2804.7500000000005</v>
      </c>
      <c r="H644" s="2" t="s">
        <v>1016</v>
      </c>
      <c r="I644" s="4" t="s">
        <v>1026</v>
      </c>
      <c r="J644" s="4"/>
      <c r="K644" s="107">
        <v>4</v>
      </c>
      <c r="L644" s="107">
        <v>1</v>
      </c>
      <c r="M644" s="107">
        <f t="shared" si="27"/>
        <v>3</v>
      </c>
      <c r="N644" s="4"/>
    </row>
    <row r="645" spans="1:14" s="2" customFormat="1">
      <c r="A645" s="2" t="s">
        <v>0</v>
      </c>
      <c r="B645" s="31">
        <v>11</v>
      </c>
      <c r="C645" s="62">
        <v>89</v>
      </c>
      <c r="D645" s="2" t="s">
        <v>1</v>
      </c>
      <c r="E645" s="18" t="s">
        <v>5</v>
      </c>
      <c r="F645" s="2" t="s">
        <v>358</v>
      </c>
      <c r="G645" s="63">
        <v>89</v>
      </c>
      <c r="H645" s="2" t="s">
        <v>1014</v>
      </c>
      <c r="I645" s="4" t="s">
        <v>1027</v>
      </c>
      <c r="J645" s="4"/>
      <c r="K645" s="107">
        <v>5</v>
      </c>
      <c r="L645" s="107">
        <v>5</v>
      </c>
      <c r="M645" s="107">
        <f>ABS(K645-L645)</f>
        <v>0</v>
      </c>
      <c r="N645" s="4"/>
    </row>
    <row r="646" spans="1:14">
      <c r="A646" s="2" t="s">
        <v>1024</v>
      </c>
      <c r="M646" s="110">
        <f>AVERAGE(M641:M645)</f>
        <v>1.2</v>
      </c>
    </row>
    <row r="647" spans="1:14" s="2" customFormat="1">
      <c r="A647" s="31"/>
      <c r="B647" s="31"/>
      <c r="E647" s="34"/>
      <c r="F647" s="31"/>
      <c r="H647" s="20"/>
      <c r="I647" s="31"/>
      <c r="J647" s="35"/>
      <c r="K647" s="31"/>
      <c r="L647" s="31"/>
      <c r="M647" s="31"/>
    </row>
    <row r="648" spans="1:14" ht="18" customHeight="1">
      <c r="A648" s="47" t="s">
        <v>1040</v>
      </c>
      <c r="I648" s="4">
        <f>I639+1</f>
        <v>141</v>
      </c>
    </row>
    <row r="650" spans="1:14" ht="35.15">
      <c r="A650" s="1" t="s">
        <v>1037</v>
      </c>
      <c r="B650" s="88" t="s">
        <v>522</v>
      </c>
      <c r="C650" s="6">
        <v>499</v>
      </c>
      <c r="D650" s="3" t="s">
        <v>1038</v>
      </c>
      <c r="E650" s="26" t="s">
        <v>47</v>
      </c>
      <c r="F650" s="1" t="s">
        <v>1035</v>
      </c>
      <c r="G650" s="2" t="s">
        <v>1034</v>
      </c>
      <c r="H650" s="16" t="s">
        <v>1033</v>
      </c>
      <c r="J650" s="17"/>
      <c r="K650" s="107">
        <v>1</v>
      </c>
      <c r="L650" s="107">
        <v>3</v>
      </c>
      <c r="M650" s="107">
        <f>ABS(K650-L650)</f>
        <v>2</v>
      </c>
      <c r="N650" s="51"/>
    </row>
    <row r="651" spans="1:14">
      <c r="A651" s="60" t="s">
        <v>977</v>
      </c>
      <c r="B651" s="88" t="s">
        <v>738</v>
      </c>
      <c r="C651" s="8">
        <v>795</v>
      </c>
      <c r="D651" s="3" t="s">
        <v>1039</v>
      </c>
      <c r="E651" s="26" t="s">
        <v>47</v>
      </c>
      <c r="F651" s="5" t="s">
        <v>162</v>
      </c>
      <c r="G651" s="2" t="s">
        <v>163</v>
      </c>
      <c r="H651" s="4" t="s">
        <v>217</v>
      </c>
      <c r="K651" s="107">
        <v>2</v>
      </c>
      <c r="L651" s="107">
        <v>1</v>
      </c>
      <c r="M651" s="107">
        <f t="shared" ref="M651:M653" si="28">ABS(K651-L651)</f>
        <v>1</v>
      </c>
    </row>
    <row r="652" spans="1:14" ht="35.15">
      <c r="A652" s="1" t="s">
        <v>1037</v>
      </c>
      <c r="B652" s="88" t="s">
        <v>278</v>
      </c>
      <c r="C652" s="6">
        <v>599</v>
      </c>
      <c r="D652" s="3" t="s">
        <v>1036</v>
      </c>
      <c r="E652" s="26" t="s">
        <v>47</v>
      </c>
      <c r="F652" s="1" t="s">
        <v>1035</v>
      </c>
      <c r="G652" s="2" t="s">
        <v>1034</v>
      </c>
      <c r="H652" s="16" t="s">
        <v>1033</v>
      </c>
      <c r="J652" s="17"/>
      <c r="K652" s="107">
        <v>3</v>
      </c>
      <c r="L652" s="107">
        <v>2</v>
      </c>
      <c r="M652" s="107">
        <f t="shared" si="28"/>
        <v>1</v>
      </c>
      <c r="N652" s="51"/>
    </row>
    <row r="653" spans="1:14" s="2" customFormat="1">
      <c r="A653" s="2" t="s">
        <v>958</v>
      </c>
      <c r="B653" s="88" t="s">
        <v>846</v>
      </c>
      <c r="C653" s="2">
        <v>89</v>
      </c>
      <c r="D653" s="2" t="s">
        <v>1</v>
      </c>
      <c r="E653" s="26" t="s">
        <v>5</v>
      </c>
      <c r="F653" s="4" t="s">
        <v>12</v>
      </c>
      <c r="G653" s="5" t="s">
        <v>442</v>
      </c>
      <c r="H653" s="4" t="s">
        <v>635</v>
      </c>
      <c r="I653" s="4"/>
      <c r="J653" s="4"/>
      <c r="K653" s="107">
        <v>4</v>
      </c>
      <c r="L653" s="107">
        <v>5</v>
      </c>
      <c r="M653" s="107">
        <f t="shared" si="28"/>
        <v>1</v>
      </c>
      <c r="N653" s="4"/>
    </row>
    <row r="654" spans="1:14">
      <c r="A654" s="15" t="s">
        <v>1032</v>
      </c>
      <c r="B654" s="88" t="s">
        <v>657</v>
      </c>
      <c r="C654" s="8">
        <v>449</v>
      </c>
      <c r="D654" s="3" t="s">
        <v>1031</v>
      </c>
      <c r="E654" s="26" t="s">
        <v>47</v>
      </c>
      <c r="F654" s="5" t="s">
        <v>304</v>
      </c>
      <c r="G654" s="13" t="s">
        <v>1030</v>
      </c>
      <c r="H654" s="5" t="s">
        <v>82</v>
      </c>
      <c r="I654" s="4" t="s">
        <v>1041</v>
      </c>
      <c r="K654" s="107">
        <v>5</v>
      </c>
      <c r="L654" s="107">
        <v>4</v>
      </c>
      <c r="M654" s="107">
        <f>ABS(K654-L654)</f>
        <v>1</v>
      </c>
      <c r="N654" s="51"/>
    </row>
    <row r="655" spans="1:14" s="2" customFormat="1">
      <c r="A655" s="2" t="s">
        <v>1042</v>
      </c>
      <c r="B655" s="31"/>
      <c r="E655" s="34"/>
      <c r="F655" s="31"/>
      <c r="H655" s="20"/>
      <c r="I655" s="31"/>
      <c r="J655" s="35"/>
      <c r="K655" s="107"/>
      <c r="L655" s="107"/>
      <c r="M655" s="110">
        <f>AVERAGE(M650:M654)</f>
        <v>1.2</v>
      </c>
    </row>
    <row r="656" spans="1:14" s="2" customFormat="1">
      <c r="A656" s="31"/>
      <c r="B656" s="31"/>
      <c r="E656" s="34"/>
      <c r="F656" s="31"/>
      <c r="H656" s="20"/>
      <c r="I656" s="31"/>
      <c r="J656" s="35"/>
      <c r="K656" s="31"/>
      <c r="L656" s="31"/>
      <c r="M656" s="31"/>
    </row>
    <row r="657" spans="1:14" ht="18" customHeight="1">
      <c r="A657" s="47" t="s">
        <v>1056</v>
      </c>
      <c r="I657" s="4">
        <f>I648+1</f>
        <v>142</v>
      </c>
    </row>
    <row r="659" spans="1:14">
      <c r="A659" s="2" t="s">
        <v>1048</v>
      </c>
      <c r="B659" s="88" t="s">
        <v>480</v>
      </c>
      <c r="C659" s="64">
        <v>35</v>
      </c>
      <c r="D659" s="3" t="s">
        <v>5</v>
      </c>
      <c r="E659" s="18" t="s">
        <v>5</v>
      </c>
      <c r="F659" s="2" t="s">
        <v>1046</v>
      </c>
      <c r="G659" s="2" t="s">
        <v>1047</v>
      </c>
      <c r="H659" s="2" t="s">
        <v>1045</v>
      </c>
      <c r="I659" s="51" t="s">
        <v>1044</v>
      </c>
      <c r="J659" s="17"/>
      <c r="K659" s="107">
        <v>1</v>
      </c>
      <c r="L659" s="107">
        <v>3</v>
      </c>
      <c r="M659" s="107">
        <f>ABS(K659-L659)</f>
        <v>2</v>
      </c>
      <c r="N659" s="51"/>
    </row>
    <row r="660" spans="1:14">
      <c r="A660" s="19" t="s">
        <v>1052</v>
      </c>
      <c r="B660" s="88" t="s">
        <v>1043</v>
      </c>
      <c r="C660" s="8">
        <v>349</v>
      </c>
      <c r="D660" s="3" t="s">
        <v>1</v>
      </c>
      <c r="E660" s="26" t="s">
        <v>1054</v>
      </c>
      <c r="F660" s="5" t="s">
        <v>102</v>
      </c>
      <c r="G660" s="2" t="s">
        <v>1053</v>
      </c>
      <c r="H660" s="4" t="s">
        <v>100</v>
      </c>
      <c r="K660" s="107">
        <v>2</v>
      </c>
      <c r="L660" s="107">
        <v>2</v>
      </c>
      <c r="M660" s="107">
        <f t="shared" ref="M660:M662" si="29">ABS(K660-L660)</f>
        <v>0</v>
      </c>
    </row>
    <row r="661" spans="1:14">
      <c r="A661" s="19" t="s">
        <v>1049</v>
      </c>
      <c r="B661" s="88" t="s">
        <v>749</v>
      </c>
      <c r="C661" s="6">
        <v>351</v>
      </c>
      <c r="D661" s="3" t="s">
        <v>1</v>
      </c>
      <c r="E661" s="26" t="s">
        <v>112</v>
      </c>
      <c r="F661" s="1" t="s">
        <v>1050</v>
      </c>
      <c r="G661" s="2" t="s">
        <v>1051</v>
      </c>
      <c r="H661" s="16" t="s">
        <v>82</v>
      </c>
      <c r="J661" s="17"/>
      <c r="K661" s="107">
        <v>3</v>
      </c>
      <c r="L661" s="107">
        <v>1</v>
      </c>
      <c r="M661" s="107">
        <f t="shared" si="29"/>
        <v>2</v>
      </c>
      <c r="N661" s="51"/>
    </row>
    <row r="662" spans="1:14" s="2" customFormat="1">
      <c r="A662" s="2" t="s">
        <v>1048</v>
      </c>
      <c r="B662" s="88" t="s">
        <v>619</v>
      </c>
      <c r="C662" s="64">
        <v>30</v>
      </c>
      <c r="D662" s="2" t="s">
        <v>5</v>
      </c>
      <c r="E662" s="18" t="s">
        <v>5</v>
      </c>
      <c r="F662" s="2" t="s">
        <v>1046</v>
      </c>
      <c r="G662" s="2" t="s">
        <v>1047</v>
      </c>
      <c r="H662" s="2" t="s">
        <v>1045</v>
      </c>
      <c r="I662" s="4"/>
      <c r="J662" s="4"/>
      <c r="K662" s="107">
        <v>4</v>
      </c>
      <c r="L662" s="107">
        <v>4</v>
      </c>
      <c r="M662" s="107">
        <f t="shared" si="29"/>
        <v>0</v>
      </c>
      <c r="N662" s="4"/>
    </row>
    <row r="663" spans="1:14">
      <c r="A663" s="2" t="s">
        <v>958</v>
      </c>
      <c r="B663" s="88" t="s">
        <v>1043</v>
      </c>
      <c r="C663" s="2">
        <v>89</v>
      </c>
      <c r="D663" s="2" t="s">
        <v>1</v>
      </c>
      <c r="E663" s="26" t="s">
        <v>5</v>
      </c>
      <c r="F663" s="4" t="s">
        <v>12</v>
      </c>
      <c r="G663" s="5" t="s">
        <v>442</v>
      </c>
      <c r="H663" s="4" t="s">
        <v>635</v>
      </c>
      <c r="K663" s="107">
        <v>5</v>
      </c>
      <c r="L663" s="107">
        <v>5</v>
      </c>
      <c r="M663" s="107">
        <f>ABS(K663-L663)</f>
        <v>0</v>
      </c>
      <c r="N663" s="51"/>
    </row>
    <row r="664" spans="1:14" s="2" customFormat="1">
      <c r="A664" s="2" t="s">
        <v>1055</v>
      </c>
      <c r="B664" s="31"/>
      <c r="E664" s="34"/>
      <c r="F664" s="31"/>
      <c r="H664" s="20"/>
      <c r="I664" s="31"/>
      <c r="J664" s="35"/>
      <c r="K664" s="107"/>
      <c r="L664" s="107"/>
      <c r="M664" s="110">
        <f>AVERAGE(M659:M663)</f>
        <v>0.8</v>
      </c>
    </row>
    <row r="665" spans="1:14" s="2" customFormat="1">
      <c r="A665" s="31"/>
      <c r="B665" s="31"/>
      <c r="E665" s="34"/>
      <c r="F665" s="31"/>
      <c r="H665" s="20"/>
      <c r="I665" s="31"/>
      <c r="J665" s="35"/>
      <c r="K665" s="31"/>
      <c r="L665" s="31"/>
      <c r="M665" s="31"/>
    </row>
    <row r="666" spans="1:14" ht="18" customHeight="1">
      <c r="A666" s="47" t="s">
        <v>1057</v>
      </c>
      <c r="I666" s="4">
        <f>I657+1</f>
        <v>143</v>
      </c>
    </row>
    <row r="668" spans="1:14">
      <c r="A668" s="2" t="s">
        <v>958</v>
      </c>
      <c r="B668" s="88" t="s">
        <v>1043</v>
      </c>
      <c r="C668" s="2">
        <v>89</v>
      </c>
      <c r="D668" s="2" t="s">
        <v>1</v>
      </c>
      <c r="E668" s="26" t="s">
        <v>5</v>
      </c>
      <c r="F668" s="4" t="s">
        <v>12</v>
      </c>
      <c r="G668" s="5" t="s">
        <v>442</v>
      </c>
      <c r="H668" s="4" t="s">
        <v>635</v>
      </c>
      <c r="J668" s="17"/>
      <c r="K668" s="107">
        <v>1</v>
      </c>
      <c r="L668" s="107">
        <v>5</v>
      </c>
      <c r="M668" s="107">
        <f>ABS(K668-L668)</f>
        <v>4</v>
      </c>
      <c r="N668" s="51"/>
    </row>
    <row r="669" spans="1:14">
      <c r="A669" s="2" t="s">
        <v>1058</v>
      </c>
      <c r="B669" s="88" t="s">
        <v>619</v>
      </c>
      <c r="C669" s="8">
        <v>224</v>
      </c>
      <c r="D669" s="3" t="s">
        <v>1</v>
      </c>
      <c r="E669" s="26" t="s">
        <v>537</v>
      </c>
      <c r="F669" s="5" t="s">
        <v>541</v>
      </c>
      <c r="G669" s="2" t="s">
        <v>1059</v>
      </c>
      <c r="H669" s="4" t="s">
        <v>1060</v>
      </c>
      <c r="K669" s="107">
        <v>2</v>
      </c>
      <c r="L669" s="107">
        <v>1</v>
      </c>
      <c r="M669" s="107">
        <f t="shared" ref="M669:M671" si="30">ABS(K669-L669)</f>
        <v>1</v>
      </c>
    </row>
    <row r="670" spans="1:14">
      <c r="A670" s="19" t="s">
        <v>1061</v>
      </c>
      <c r="B670" s="88" t="s">
        <v>1062</v>
      </c>
      <c r="C670" s="6">
        <v>169</v>
      </c>
      <c r="D670" s="3" t="s">
        <v>1</v>
      </c>
      <c r="E670" s="26" t="s">
        <v>537</v>
      </c>
      <c r="F670" s="5" t="s">
        <v>541</v>
      </c>
      <c r="G670" s="2" t="s">
        <v>1063</v>
      </c>
      <c r="H670" s="4" t="s">
        <v>1060</v>
      </c>
      <c r="J670" s="17"/>
      <c r="K670" s="107">
        <v>3</v>
      </c>
      <c r="L670" s="107">
        <v>4</v>
      </c>
      <c r="M670" s="107">
        <f t="shared" si="30"/>
        <v>1</v>
      </c>
      <c r="N670" s="51"/>
    </row>
    <row r="671" spans="1:14" s="2" customFormat="1" ht="35.15">
      <c r="A671" s="19" t="s">
        <v>1064</v>
      </c>
      <c r="B671" s="88" t="s">
        <v>619</v>
      </c>
      <c r="C671" s="2">
        <v>211</v>
      </c>
      <c r="D671" s="3" t="s">
        <v>1</v>
      </c>
      <c r="E671" s="26" t="s">
        <v>537</v>
      </c>
      <c r="F671" s="5" t="s">
        <v>541</v>
      </c>
      <c r="G671" s="1" t="s">
        <v>1068</v>
      </c>
      <c r="H671" s="1" t="s">
        <v>1065</v>
      </c>
      <c r="I671" s="4"/>
      <c r="J671" s="4"/>
      <c r="K671" s="107">
        <v>4</v>
      </c>
      <c r="L671" s="107">
        <v>3</v>
      </c>
      <c r="M671" s="107">
        <f t="shared" si="30"/>
        <v>1</v>
      </c>
      <c r="N671" s="4"/>
    </row>
    <row r="672" spans="1:14" ht="35.15">
      <c r="A672" s="19" t="s">
        <v>1064</v>
      </c>
      <c r="B672" s="88" t="s">
        <v>749</v>
      </c>
      <c r="C672" s="2">
        <v>217</v>
      </c>
      <c r="D672" s="3" t="s">
        <v>1</v>
      </c>
      <c r="E672" s="26" t="s">
        <v>537</v>
      </c>
      <c r="F672" s="5" t="s">
        <v>541</v>
      </c>
      <c r="G672" s="1" t="s">
        <v>1068</v>
      </c>
      <c r="H672" s="1" t="s">
        <v>1065</v>
      </c>
      <c r="K672" s="107">
        <v>5</v>
      </c>
      <c r="L672" s="107">
        <v>2</v>
      </c>
      <c r="M672" s="107">
        <f>ABS(K672-L672)</f>
        <v>3</v>
      </c>
      <c r="N672" s="51"/>
    </row>
    <row r="673" spans="1:14" s="2" customFormat="1">
      <c r="A673" s="2" t="s">
        <v>1067</v>
      </c>
      <c r="B673" s="31"/>
      <c r="E673" s="34"/>
      <c r="F673" s="31"/>
      <c r="H673" s="20"/>
      <c r="I673" s="31"/>
      <c r="J673" s="35"/>
      <c r="K673" s="107"/>
      <c r="L673" s="107"/>
      <c r="M673" s="110">
        <f>AVERAGE(M668:M672)</f>
        <v>2</v>
      </c>
    </row>
    <row r="674" spans="1:14" s="2" customFormat="1">
      <c r="A674" s="2" t="s">
        <v>1066</v>
      </c>
      <c r="B674" s="31"/>
      <c r="E674" s="34"/>
      <c r="F674" s="31"/>
      <c r="H674" s="20"/>
      <c r="I674" s="31"/>
      <c r="J674" s="35"/>
      <c r="K674" s="31"/>
      <c r="L674" s="31"/>
      <c r="M674" s="31"/>
    </row>
    <row r="675" spans="1:14" s="2" customFormat="1">
      <c r="A675" s="31"/>
      <c r="B675" s="31"/>
      <c r="E675" s="34"/>
      <c r="F675" s="31"/>
      <c r="H675" s="20"/>
      <c r="I675" s="31"/>
      <c r="J675" s="35"/>
      <c r="K675" s="31"/>
      <c r="L675" s="31"/>
      <c r="M675" s="31"/>
    </row>
    <row r="676" spans="1:14" ht="18" customHeight="1">
      <c r="A676" s="47" t="s">
        <v>1073</v>
      </c>
      <c r="I676" s="4">
        <f>I666+1</f>
        <v>144</v>
      </c>
    </row>
    <row r="678" spans="1:14">
      <c r="A678" s="2" t="s">
        <v>958</v>
      </c>
      <c r="B678" s="88" t="s">
        <v>1043</v>
      </c>
      <c r="C678" s="2">
        <v>89</v>
      </c>
      <c r="D678" s="2" t="s">
        <v>1</v>
      </c>
      <c r="E678" s="26" t="s">
        <v>5</v>
      </c>
      <c r="F678" s="4" t="s">
        <v>12</v>
      </c>
      <c r="G678" s="5" t="s">
        <v>442</v>
      </c>
      <c r="H678" s="4" t="s">
        <v>1072</v>
      </c>
      <c r="J678" s="17"/>
      <c r="K678" s="107">
        <v>1</v>
      </c>
      <c r="L678" s="107">
        <v>4</v>
      </c>
      <c r="M678" s="107">
        <f>ABS(K678-L678)</f>
        <v>3</v>
      </c>
      <c r="N678" s="51"/>
    </row>
    <row r="679" spans="1:14" ht="35.15">
      <c r="A679" s="19" t="s">
        <v>1069</v>
      </c>
      <c r="B679" s="88" t="s">
        <v>1043</v>
      </c>
      <c r="C679" s="8">
        <v>449</v>
      </c>
      <c r="D679" s="2" t="s">
        <v>1</v>
      </c>
      <c r="E679" s="26" t="s">
        <v>47</v>
      </c>
      <c r="F679" s="21" t="s">
        <v>1070</v>
      </c>
      <c r="G679" s="1" t="s">
        <v>1069</v>
      </c>
      <c r="H679" s="4" t="s">
        <v>1071</v>
      </c>
      <c r="K679" s="107">
        <v>2</v>
      </c>
      <c r="L679" s="107">
        <v>1</v>
      </c>
      <c r="M679" s="107">
        <f t="shared" ref="M679:M681" si="31">ABS(K679-L679)</f>
        <v>1</v>
      </c>
    </row>
    <row r="680" spans="1:14">
      <c r="A680" s="19" t="s">
        <v>1076</v>
      </c>
      <c r="B680" s="88" t="s">
        <v>846</v>
      </c>
      <c r="C680" s="6">
        <v>319</v>
      </c>
      <c r="D680" s="2" t="s">
        <v>1</v>
      </c>
      <c r="E680" s="26" t="s">
        <v>47</v>
      </c>
      <c r="F680" s="21" t="s">
        <v>1070</v>
      </c>
      <c r="G680" s="2" t="s">
        <v>1076</v>
      </c>
      <c r="H680" s="4" t="s">
        <v>1078</v>
      </c>
      <c r="J680" s="17"/>
      <c r="K680" s="107">
        <v>3</v>
      </c>
      <c r="L680" s="107">
        <v>2</v>
      </c>
      <c r="M680" s="107">
        <f t="shared" si="31"/>
        <v>1</v>
      </c>
      <c r="N680" s="51"/>
    </row>
    <row r="681" spans="1:14" s="2" customFormat="1" ht="35.15">
      <c r="A681" s="19" t="s">
        <v>1077</v>
      </c>
      <c r="B681" s="88" t="s">
        <v>1062</v>
      </c>
      <c r="C681" s="2">
        <v>299</v>
      </c>
      <c r="D681" s="2" t="s">
        <v>1</v>
      </c>
      <c r="E681" s="26" t="s">
        <v>47</v>
      </c>
      <c r="F681" s="21" t="s">
        <v>1070</v>
      </c>
      <c r="G681" s="1" t="s">
        <v>1077</v>
      </c>
      <c r="H681" s="4" t="s">
        <v>310</v>
      </c>
      <c r="I681" s="4"/>
      <c r="J681" s="4"/>
      <c r="K681" s="107">
        <v>4</v>
      </c>
      <c r="L681" s="107">
        <v>3</v>
      </c>
      <c r="M681" s="107">
        <f t="shared" si="31"/>
        <v>1</v>
      </c>
      <c r="N681" s="4"/>
    </row>
    <row r="682" spans="1:14">
      <c r="A682" s="2" t="s">
        <v>1075</v>
      </c>
      <c r="C682" s="2"/>
      <c r="D682" s="3"/>
      <c r="F682" s="5"/>
      <c r="G682" s="1"/>
      <c r="H682" s="1"/>
      <c r="I682" s="31"/>
      <c r="J682" s="35"/>
      <c r="M682" s="110">
        <f>AVERAGE(M678:M681)</f>
        <v>1.5</v>
      </c>
      <c r="N682" s="51"/>
    </row>
    <row r="683" spans="1:14" s="2" customFormat="1">
      <c r="A683" s="18" t="s">
        <v>1074</v>
      </c>
      <c r="B683" s="31"/>
      <c r="E683" s="34"/>
      <c r="F683" s="31"/>
      <c r="H683" s="20"/>
      <c r="K683" s="31"/>
      <c r="L683" s="31"/>
      <c r="M683" s="31"/>
    </row>
    <row r="684" spans="1:14" s="2" customFormat="1">
      <c r="B684" s="31"/>
      <c r="E684" s="34"/>
      <c r="F684" s="31"/>
      <c r="H684" s="20"/>
      <c r="I684" s="31"/>
      <c r="J684" s="35"/>
      <c r="K684" s="31"/>
      <c r="L684" s="31"/>
      <c r="M684" s="31"/>
    </row>
    <row r="685" spans="1:14" ht="18" customHeight="1">
      <c r="A685" s="47" t="s">
        <v>1090</v>
      </c>
      <c r="J685" s="4">
        <f>I676+1</f>
        <v>145</v>
      </c>
    </row>
    <row r="686" spans="1:14" ht="18" customHeight="1">
      <c r="A686" s="47"/>
    </row>
    <row r="687" spans="1:14" s="2" customFormat="1">
      <c r="A687" s="19" t="s">
        <v>1085</v>
      </c>
      <c r="B687" s="31">
        <v>2007</v>
      </c>
      <c r="C687" s="9" t="s">
        <v>1089</v>
      </c>
      <c r="D687" s="2" t="s">
        <v>1086</v>
      </c>
      <c r="E687" s="18" t="s">
        <v>1054</v>
      </c>
      <c r="F687" s="2" t="s">
        <v>1086</v>
      </c>
      <c r="G687" s="4" t="s">
        <v>1091</v>
      </c>
      <c r="H687" s="2" t="s">
        <v>1087</v>
      </c>
      <c r="I687" s="20"/>
      <c r="K687" s="31">
        <v>1</v>
      </c>
      <c r="L687" s="31">
        <v>2</v>
      </c>
      <c r="M687" s="107">
        <f t="shared" ref="M687:M692" si="32">ABS(K687-L687)</f>
        <v>1</v>
      </c>
    </row>
    <row r="688" spans="1:14" s="2" customFormat="1">
      <c r="A688" s="19" t="s">
        <v>1092</v>
      </c>
      <c r="B688" s="31">
        <v>2014</v>
      </c>
      <c r="C688" s="9">
        <v>499</v>
      </c>
      <c r="D688" s="2" t="s">
        <v>1</v>
      </c>
      <c r="E688" s="18" t="s">
        <v>1054</v>
      </c>
      <c r="F688" s="2" t="s">
        <v>102</v>
      </c>
      <c r="G688" s="4" t="s">
        <v>1093</v>
      </c>
      <c r="H688" s="2" t="s">
        <v>1088</v>
      </c>
      <c r="I688" s="20"/>
      <c r="K688" s="31">
        <v>2</v>
      </c>
      <c r="L688" s="31">
        <v>3</v>
      </c>
      <c r="M688" s="107">
        <f t="shared" si="32"/>
        <v>1</v>
      </c>
    </row>
    <row r="689" spans="1:13" s="2" customFormat="1">
      <c r="A689" s="19" t="s">
        <v>0</v>
      </c>
      <c r="B689" s="31">
        <v>2012</v>
      </c>
      <c r="C689" s="9">
        <v>89</v>
      </c>
      <c r="D689" s="2" t="s">
        <v>1</v>
      </c>
      <c r="E689" s="18" t="s">
        <v>5</v>
      </c>
      <c r="F689" s="2" t="s">
        <v>358</v>
      </c>
      <c r="G689" s="5" t="s">
        <v>442</v>
      </c>
      <c r="H689" s="2" t="s">
        <v>1014</v>
      </c>
      <c r="I689" s="20"/>
      <c r="K689" s="31">
        <v>3</v>
      </c>
      <c r="L689" s="31">
        <v>6</v>
      </c>
      <c r="M689" s="107">
        <f t="shared" si="32"/>
        <v>3</v>
      </c>
    </row>
    <row r="690" spans="1:13" s="2" customFormat="1">
      <c r="A690" s="19" t="s">
        <v>1084</v>
      </c>
      <c r="B690" s="31">
        <v>2012</v>
      </c>
      <c r="C690" s="9">
        <v>750</v>
      </c>
      <c r="D690" s="2" t="s">
        <v>1</v>
      </c>
      <c r="E690" s="18" t="s">
        <v>47</v>
      </c>
      <c r="F690" s="2" t="s">
        <v>307</v>
      </c>
      <c r="G690" s="43" t="s">
        <v>1094</v>
      </c>
      <c r="H690" s="2" t="s">
        <v>1081</v>
      </c>
      <c r="I690" s="20"/>
      <c r="K690" s="31">
        <v>4</v>
      </c>
      <c r="L690" s="31">
        <v>1</v>
      </c>
      <c r="M690" s="107">
        <f t="shared" si="32"/>
        <v>3</v>
      </c>
    </row>
    <row r="691" spans="1:13" s="2" customFormat="1">
      <c r="A691" s="19" t="s">
        <v>1082</v>
      </c>
      <c r="B691" s="31">
        <v>2011</v>
      </c>
      <c r="C691" s="9">
        <v>299</v>
      </c>
      <c r="D691" s="2" t="s">
        <v>1</v>
      </c>
      <c r="E691" s="18" t="s">
        <v>91</v>
      </c>
      <c r="F691" s="2" t="s">
        <v>1083</v>
      </c>
      <c r="G691" s="4" t="s">
        <v>1095</v>
      </c>
      <c r="H691" s="2" t="s">
        <v>1081</v>
      </c>
      <c r="I691" s="20"/>
      <c r="K691" s="31">
        <v>5</v>
      </c>
      <c r="L691" s="31">
        <v>5</v>
      </c>
      <c r="M691" s="107">
        <f t="shared" si="32"/>
        <v>0</v>
      </c>
    </row>
    <row r="692" spans="1:13" s="2" customFormat="1">
      <c r="A692" s="19" t="s">
        <v>1079</v>
      </c>
      <c r="B692" s="31">
        <v>2011</v>
      </c>
      <c r="C692" s="9">
        <v>379</v>
      </c>
      <c r="D692" s="2" t="s">
        <v>1</v>
      </c>
      <c r="E692" s="18" t="s">
        <v>112</v>
      </c>
      <c r="F692" s="2" t="s">
        <v>1080</v>
      </c>
      <c r="G692" s="4" t="s">
        <v>1051</v>
      </c>
      <c r="H692" s="2" t="s">
        <v>1081</v>
      </c>
      <c r="I692" s="20"/>
      <c r="K692" s="31">
        <v>6</v>
      </c>
      <c r="L692" s="31">
        <v>4</v>
      </c>
      <c r="M692" s="107">
        <f t="shared" si="32"/>
        <v>2</v>
      </c>
    </row>
    <row r="693" spans="1:13" s="2" customFormat="1">
      <c r="A693" s="18" t="s">
        <v>1096</v>
      </c>
      <c r="B693" s="31"/>
      <c r="E693" s="34"/>
      <c r="F693" s="31"/>
      <c r="H693" s="20"/>
      <c r="I693" s="31"/>
      <c r="J693" s="35"/>
      <c r="K693" s="31"/>
      <c r="L693" s="31"/>
      <c r="M693" s="110">
        <f>AVERAGE(M687:M692)</f>
        <v>1.6666666666666667</v>
      </c>
    </row>
    <row r="694" spans="1:13" s="2" customFormat="1">
      <c r="A694" s="31"/>
      <c r="B694" s="31"/>
      <c r="E694" s="34"/>
      <c r="F694" s="31"/>
      <c r="H694" s="20"/>
      <c r="I694" s="31"/>
      <c r="J694" s="35"/>
      <c r="K694" s="31"/>
      <c r="L694" s="31"/>
      <c r="M694" s="31"/>
    </row>
    <row r="695" spans="1:13" ht="18" customHeight="1">
      <c r="A695" s="47" t="s">
        <v>1109</v>
      </c>
      <c r="J695" s="4">
        <f>J685+1</f>
        <v>146</v>
      </c>
    </row>
    <row r="696" spans="1:13" s="2" customFormat="1">
      <c r="A696" s="31"/>
      <c r="B696" s="31"/>
      <c r="E696" s="34"/>
      <c r="F696" s="31"/>
      <c r="H696" s="20"/>
      <c r="I696" s="31"/>
      <c r="J696" s="35"/>
      <c r="K696" s="31"/>
      <c r="L696" s="31"/>
      <c r="M696" s="31"/>
    </row>
    <row r="697" spans="1:13" s="2" customFormat="1" ht="35.15">
      <c r="A697" s="5" t="s">
        <v>1108</v>
      </c>
      <c r="B697" s="88" t="s">
        <v>1102</v>
      </c>
      <c r="C697" s="8">
        <v>499</v>
      </c>
      <c r="D697" s="11" t="s">
        <v>1110</v>
      </c>
      <c r="E697" s="26" t="s">
        <v>9</v>
      </c>
      <c r="F697" s="1" t="s">
        <v>1103</v>
      </c>
      <c r="G697" s="4" t="s">
        <v>1104</v>
      </c>
      <c r="H697" s="5" t="s">
        <v>1105</v>
      </c>
      <c r="I697" s="20"/>
      <c r="K697" s="31">
        <v>1</v>
      </c>
      <c r="L697" s="31">
        <v>3</v>
      </c>
      <c r="M697" s="107">
        <f t="shared" ref="M697:M700" si="33">ABS(K697-L697)</f>
        <v>2</v>
      </c>
    </row>
    <row r="698" spans="1:13" s="2" customFormat="1" ht="35.15">
      <c r="A698" s="15" t="s">
        <v>1097</v>
      </c>
      <c r="B698" s="88" t="s">
        <v>1098</v>
      </c>
      <c r="C698" s="8">
        <v>579</v>
      </c>
      <c r="D698" s="11" t="s">
        <v>1111</v>
      </c>
      <c r="E698" s="26" t="s">
        <v>9</v>
      </c>
      <c r="F698" s="1" t="s">
        <v>1099</v>
      </c>
      <c r="G698" s="4" t="s">
        <v>1100</v>
      </c>
      <c r="H698" s="1" t="s">
        <v>1101</v>
      </c>
      <c r="I698" s="20"/>
      <c r="K698" s="31">
        <v>2</v>
      </c>
      <c r="L698" s="31">
        <v>2</v>
      </c>
      <c r="M698" s="107">
        <f t="shared" si="33"/>
        <v>0</v>
      </c>
    </row>
    <row r="699" spans="1:13" s="2" customFormat="1" ht="52.75">
      <c r="A699" s="15" t="s">
        <v>16</v>
      </c>
      <c r="B699" s="88" t="s">
        <v>1098</v>
      </c>
      <c r="C699" s="8">
        <v>649</v>
      </c>
      <c r="D699" s="11" t="s">
        <v>1112</v>
      </c>
      <c r="E699" s="26" t="s">
        <v>9</v>
      </c>
      <c r="F699" s="1" t="s">
        <v>1103</v>
      </c>
      <c r="G699" s="5" t="s">
        <v>1106</v>
      </c>
      <c r="H699" s="5" t="s">
        <v>1107</v>
      </c>
      <c r="I699" s="20"/>
      <c r="K699" s="31">
        <v>3</v>
      </c>
      <c r="L699" s="31">
        <v>1</v>
      </c>
      <c r="M699" s="107">
        <f t="shared" si="33"/>
        <v>2</v>
      </c>
    </row>
    <row r="700" spans="1:13" s="2" customFormat="1" ht="35.15">
      <c r="A700" s="22" t="s">
        <v>0</v>
      </c>
      <c r="B700" s="24">
        <v>2012</v>
      </c>
      <c r="C700" s="12">
        <v>89</v>
      </c>
      <c r="D700" s="1" t="s">
        <v>1</v>
      </c>
      <c r="E700" s="28" t="s">
        <v>5</v>
      </c>
      <c r="F700" s="1" t="s">
        <v>358</v>
      </c>
      <c r="G700" s="5" t="s">
        <v>442</v>
      </c>
      <c r="H700" s="1" t="s">
        <v>1014</v>
      </c>
      <c r="I700" s="20"/>
      <c r="K700" s="31">
        <v>4</v>
      </c>
      <c r="L700" s="31">
        <v>4</v>
      </c>
      <c r="M700" s="107">
        <f t="shared" si="33"/>
        <v>0</v>
      </c>
    </row>
    <row r="701" spans="1:13" s="2" customFormat="1">
      <c r="A701" s="18" t="s">
        <v>1113</v>
      </c>
      <c r="B701" s="31"/>
      <c r="E701" s="34"/>
      <c r="F701" s="31"/>
      <c r="H701" s="20"/>
      <c r="I701" s="31"/>
      <c r="J701" s="35"/>
      <c r="K701" s="31"/>
      <c r="L701" s="31"/>
      <c r="M701" s="110">
        <f>AVERAGE(M695:M700)</f>
        <v>1</v>
      </c>
    </row>
    <row r="702" spans="1:13" s="2" customFormat="1">
      <c r="A702" s="18"/>
      <c r="B702" s="31"/>
      <c r="E702" s="34"/>
      <c r="F702" s="31"/>
      <c r="H702" s="20"/>
      <c r="I702" s="31"/>
      <c r="J702" s="35"/>
      <c r="K702" s="31"/>
      <c r="L702" s="31"/>
      <c r="M702" s="110"/>
    </row>
    <row r="703" spans="1:13" ht="18" customHeight="1">
      <c r="A703" s="47" t="s">
        <v>1115</v>
      </c>
      <c r="J703" s="4">
        <f>J695+1</f>
        <v>147</v>
      </c>
    </row>
    <row r="704" spans="1:13" s="2" customFormat="1">
      <c r="A704" s="31"/>
      <c r="B704" s="31"/>
      <c r="E704" s="34"/>
      <c r="F704" s="31"/>
      <c r="H704" s="20"/>
      <c r="I704" s="31"/>
      <c r="J704" s="35"/>
      <c r="K704" s="31"/>
      <c r="L704" s="31"/>
      <c r="M704" s="31"/>
    </row>
    <row r="705" spans="1:13" s="2" customFormat="1" ht="35.15">
      <c r="A705" s="15" t="s">
        <v>1131</v>
      </c>
      <c r="B705" s="88" t="s">
        <v>1132</v>
      </c>
      <c r="C705" s="8">
        <v>179</v>
      </c>
      <c r="D705" s="11" t="s">
        <v>1</v>
      </c>
      <c r="E705" s="26" t="s">
        <v>9</v>
      </c>
      <c r="F705" s="1" t="s">
        <v>1133</v>
      </c>
      <c r="G705" s="5" t="s">
        <v>1134</v>
      </c>
      <c r="H705" s="25" t="s">
        <v>1135</v>
      </c>
      <c r="I705" s="20"/>
      <c r="K705" s="31">
        <v>1</v>
      </c>
      <c r="L705" s="31">
        <v>4</v>
      </c>
      <c r="M705" s="107">
        <f t="shared" ref="M705:M709" si="34">ABS(K705-L705)</f>
        <v>3</v>
      </c>
    </row>
    <row r="706" spans="1:13" s="2" customFormat="1">
      <c r="A706" s="15" t="s">
        <v>1126</v>
      </c>
      <c r="B706" s="88" t="s">
        <v>1122</v>
      </c>
      <c r="C706" s="8">
        <v>269</v>
      </c>
      <c r="D706" s="11" t="s">
        <v>1</v>
      </c>
      <c r="E706" s="26" t="s">
        <v>47</v>
      </c>
      <c r="F706" s="1" t="s">
        <v>1128</v>
      </c>
      <c r="G706" s="4" t="s">
        <v>1129</v>
      </c>
      <c r="H706" s="1" t="s">
        <v>1130</v>
      </c>
      <c r="I706" s="20"/>
      <c r="K706" s="31">
        <v>2</v>
      </c>
      <c r="L706" s="31">
        <v>1</v>
      </c>
      <c r="M706" s="107">
        <f t="shared" si="34"/>
        <v>1</v>
      </c>
    </row>
    <row r="707" spans="1:13" s="2" customFormat="1" ht="35.15">
      <c r="A707" s="15" t="s">
        <v>1121</v>
      </c>
      <c r="B707" s="31" t="s">
        <v>1122</v>
      </c>
      <c r="C707" s="8">
        <v>239</v>
      </c>
      <c r="D707" s="11" t="s">
        <v>1</v>
      </c>
      <c r="E707" s="26" t="s">
        <v>26</v>
      </c>
      <c r="F707" s="1" t="s">
        <v>1127</v>
      </c>
      <c r="G707" s="5" t="s">
        <v>1123</v>
      </c>
      <c r="H707" s="5" t="s">
        <v>1124</v>
      </c>
      <c r="I707" s="20"/>
      <c r="K707" s="31">
        <v>3</v>
      </c>
      <c r="L707" s="31">
        <v>2</v>
      </c>
      <c r="M707" s="107">
        <f t="shared" si="34"/>
        <v>1</v>
      </c>
    </row>
    <row r="708" spans="1:13" s="2" customFormat="1" ht="35.15">
      <c r="A708" s="22" t="s">
        <v>0</v>
      </c>
      <c r="B708" s="23">
        <v>2012</v>
      </c>
      <c r="C708" s="12">
        <v>89</v>
      </c>
      <c r="D708" s="1" t="s">
        <v>1</v>
      </c>
      <c r="E708" s="28" t="s">
        <v>5</v>
      </c>
      <c r="F708" s="1" t="s">
        <v>358</v>
      </c>
      <c r="G708" s="5" t="s">
        <v>442</v>
      </c>
      <c r="H708" s="1" t="s">
        <v>1014</v>
      </c>
      <c r="I708" s="20"/>
      <c r="K708" s="31">
        <v>4</v>
      </c>
      <c r="L708" s="31">
        <v>5</v>
      </c>
      <c r="M708" s="107">
        <f t="shared" si="34"/>
        <v>1</v>
      </c>
    </row>
    <row r="709" spans="1:13" s="2" customFormat="1" ht="52.75">
      <c r="A709" s="22" t="s">
        <v>1116</v>
      </c>
      <c r="B709" s="23" t="s">
        <v>1136</v>
      </c>
      <c r="C709" s="12">
        <v>198</v>
      </c>
      <c r="D709" s="1" t="s">
        <v>1</v>
      </c>
      <c r="E709" s="28" t="s">
        <v>1119</v>
      </c>
      <c r="F709" s="1" t="s">
        <v>1117</v>
      </c>
      <c r="G709" s="5" t="s">
        <v>1118</v>
      </c>
      <c r="H709" s="1" t="s">
        <v>1120</v>
      </c>
      <c r="I709" s="20" t="s">
        <v>1125</v>
      </c>
      <c r="K709" s="31">
        <v>5</v>
      </c>
      <c r="L709" s="31">
        <v>3</v>
      </c>
      <c r="M709" s="107">
        <f t="shared" si="34"/>
        <v>2</v>
      </c>
    </row>
    <row r="710" spans="1:13" s="2" customFormat="1">
      <c r="A710" s="18" t="s">
        <v>1114</v>
      </c>
      <c r="B710" s="31"/>
      <c r="E710" s="34"/>
      <c r="F710" s="31"/>
      <c r="H710" s="20"/>
      <c r="I710" s="31"/>
      <c r="J710" s="35"/>
      <c r="K710" s="31"/>
      <c r="L710" s="31"/>
      <c r="M710" s="110">
        <f>AVERAGE(M705:M709)</f>
        <v>1.6</v>
      </c>
    </row>
    <row r="711" spans="1:13" s="2" customFormat="1">
      <c r="A711" s="18"/>
      <c r="B711" s="31"/>
      <c r="E711" s="34"/>
      <c r="F711" s="31"/>
      <c r="H711" s="20"/>
      <c r="I711" s="31"/>
      <c r="J711" s="35"/>
      <c r="K711" s="31"/>
      <c r="L711" s="31"/>
      <c r="M711" s="110"/>
    </row>
    <row r="712" spans="1:13" ht="18" customHeight="1">
      <c r="A712" s="47" t="s">
        <v>1137</v>
      </c>
      <c r="J712" s="4">
        <f>J703+1</f>
        <v>148</v>
      </c>
    </row>
    <row r="713" spans="1:13" s="2" customFormat="1">
      <c r="A713" s="31"/>
      <c r="B713" s="31"/>
      <c r="E713" s="34"/>
      <c r="F713" s="31"/>
      <c r="H713" s="20"/>
      <c r="I713" s="31"/>
      <c r="J713" s="35"/>
      <c r="K713" s="31"/>
      <c r="L713" s="31"/>
      <c r="M713" s="31"/>
    </row>
    <row r="714" spans="1:13" s="2" customFormat="1">
      <c r="A714" s="19" t="s">
        <v>1141</v>
      </c>
      <c r="B714" s="31">
        <v>2009</v>
      </c>
      <c r="C714" s="2">
        <v>469</v>
      </c>
      <c r="D714" s="2" t="s">
        <v>1</v>
      </c>
      <c r="E714" s="14" t="s">
        <v>26</v>
      </c>
      <c r="F714" s="2" t="s">
        <v>1143</v>
      </c>
      <c r="G714" s="2" t="s">
        <v>1142</v>
      </c>
      <c r="H714" s="20" t="s">
        <v>145</v>
      </c>
      <c r="I714" s="2" t="s">
        <v>1150</v>
      </c>
      <c r="J714" s="35"/>
      <c r="K714" s="31">
        <v>1</v>
      </c>
      <c r="L714" s="31">
        <v>1</v>
      </c>
      <c r="M714" s="107">
        <f t="shared" ref="M714" si="35">ABS(K714-L714)</f>
        <v>0</v>
      </c>
    </row>
    <row r="715" spans="1:13" s="2" customFormat="1" ht="35.15">
      <c r="A715" s="22" t="s">
        <v>0</v>
      </c>
      <c r="B715" s="23">
        <v>2012</v>
      </c>
      <c r="C715" s="12">
        <v>90</v>
      </c>
      <c r="D715" s="1" t="s">
        <v>1</v>
      </c>
      <c r="E715" s="28" t="s">
        <v>5</v>
      </c>
      <c r="F715" s="1" t="s">
        <v>358</v>
      </c>
      <c r="G715" s="5" t="s">
        <v>442</v>
      </c>
      <c r="H715" s="1" t="s">
        <v>1014</v>
      </c>
      <c r="I715" s="20"/>
      <c r="K715" s="31">
        <v>2</v>
      </c>
      <c r="L715" s="31">
        <v>4</v>
      </c>
      <c r="M715" s="107">
        <f t="shared" ref="M715" si="36">ABS(K715-L715)</f>
        <v>2</v>
      </c>
    </row>
    <row r="716" spans="1:13" s="2" customFormat="1" ht="35.15">
      <c r="A716" s="22" t="s">
        <v>1144</v>
      </c>
      <c r="B716" s="23">
        <v>2010</v>
      </c>
      <c r="C716" s="12">
        <v>110</v>
      </c>
      <c r="D716" s="1" t="s">
        <v>1</v>
      </c>
      <c r="E716" s="28" t="s">
        <v>26</v>
      </c>
      <c r="F716" s="1" t="s">
        <v>1145</v>
      </c>
      <c r="G716" s="5" t="s">
        <v>1146</v>
      </c>
      <c r="H716" s="1" t="s">
        <v>320</v>
      </c>
      <c r="I716" s="20"/>
      <c r="K716" s="31">
        <v>3</v>
      </c>
      <c r="L716" s="31">
        <v>2</v>
      </c>
      <c r="M716" s="107">
        <f t="shared" ref="M716:M717" si="37">ABS(K716-L716)</f>
        <v>1</v>
      </c>
    </row>
    <row r="717" spans="1:13" s="2" customFormat="1" ht="35.15">
      <c r="A717" s="22" t="s">
        <v>1147</v>
      </c>
      <c r="B717" s="23">
        <v>2014</v>
      </c>
      <c r="C717" s="12">
        <v>100</v>
      </c>
      <c r="D717" s="1" t="s">
        <v>1</v>
      </c>
      <c r="E717" s="28" t="s">
        <v>26</v>
      </c>
      <c r="F717" s="1" t="s">
        <v>1151</v>
      </c>
      <c r="G717" s="5" t="s">
        <v>1148</v>
      </c>
      <c r="H717" s="1" t="s">
        <v>1149</v>
      </c>
      <c r="I717" s="20"/>
      <c r="K717" s="31">
        <v>4</v>
      </c>
      <c r="L717" s="31">
        <v>3</v>
      </c>
      <c r="M717" s="107">
        <f t="shared" si="37"/>
        <v>1</v>
      </c>
    </row>
    <row r="718" spans="1:13" s="2" customFormat="1">
      <c r="A718" s="18" t="s">
        <v>1138</v>
      </c>
      <c r="B718" s="31"/>
      <c r="E718" s="34"/>
      <c r="F718" s="31"/>
      <c r="H718" s="20"/>
      <c r="I718" s="31"/>
      <c r="J718" s="35"/>
      <c r="K718" s="31"/>
      <c r="L718" s="31"/>
      <c r="M718" s="110">
        <f>AVERAGE(M714:M717)</f>
        <v>1</v>
      </c>
    </row>
    <row r="719" spans="1:13" s="2" customFormat="1">
      <c r="A719" s="18" t="s">
        <v>1139</v>
      </c>
      <c r="B719" s="31"/>
      <c r="E719" s="34"/>
      <c r="F719" s="31"/>
      <c r="H719" s="20"/>
      <c r="I719" s="31"/>
      <c r="J719" s="35"/>
      <c r="K719" s="31"/>
      <c r="L719" s="31"/>
      <c r="M719" s="110"/>
    </row>
    <row r="720" spans="1:13" s="2" customFormat="1">
      <c r="A720" s="18" t="s">
        <v>1140</v>
      </c>
      <c r="B720" s="31"/>
      <c r="E720" s="34"/>
      <c r="F720" s="31"/>
      <c r="H720" s="20"/>
      <c r="I720" s="31"/>
      <c r="J720" s="35"/>
      <c r="K720" s="31"/>
      <c r="L720" s="31"/>
      <c r="M720" s="110"/>
    </row>
    <row r="721" spans="1:13" s="2" customFormat="1">
      <c r="A721" s="18"/>
      <c r="B721" s="31"/>
      <c r="E721" s="34"/>
      <c r="F721" s="31"/>
      <c r="H721" s="20"/>
      <c r="I721" s="31"/>
      <c r="J721" s="35"/>
      <c r="K721" s="31"/>
      <c r="L721" s="31"/>
      <c r="M721" s="110"/>
    </row>
    <row r="722" spans="1:13" ht="18" customHeight="1">
      <c r="A722" s="47" t="s">
        <v>1162</v>
      </c>
      <c r="J722" s="4">
        <f>J712+1</f>
        <v>149</v>
      </c>
    </row>
    <row r="723" spans="1:13" s="2" customFormat="1">
      <c r="A723" s="31"/>
      <c r="B723" s="31"/>
      <c r="E723" s="34"/>
      <c r="F723" s="31"/>
      <c r="H723" s="20"/>
      <c r="I723" s="31"/>
      <c r="J723" s="35"/>
      <c r="K723" s="31"/>
      <c r="L723" s="31"/>
      <c r="M723" s="31"/>
    </row>
    <row r="724" spans="1:13" s="2" customFormat="1">
      <c r="A724" s="19" t="s">
        <v>1158</v>
      </c>
      <c r="B724" s="31">
        <v>2011</v>
      </c>
      <c r="C724" s="2">
        <v>401</v>
      </c>
      <c r="D724" s="2" t="s">
        <v>1</v>
      </c>
      <c r="E724" s="14" t="s">
        <v>5</v>
      </c>
      <c r="F724" s="2" t="s">
        <v>1153</v>
      </c>
      <c r="G724" s="2" t="s">
        <v>1159</v>
      </c>
      <c r="H724" s="20" t="s">
        <v>1160</v>
      </c>
      <c r="J724" s="35"/>
      <c r="K724" s="31">
        <v>1</v>
      </c>
      <c r="L724" s="31">
        <v>1</v>
      </c>
      <c r="M724" s="107">
        <f t="shared" ref="M724:M727" si="38">ABS(K724-L724)</f>
        <v>0</v>
      </c>
    </row>
    <row r="725" spans="1:13" s="2" customFormat="1" ht="35.15">
      <c r="A725" s="19" t="s">
        <v>1156</v>
      </c>
      <c r="B725" s="31">
        <v>2009</v>
      </c>
      <c r="C725" s="2">
        <v>300</v>
      </c>
      <c r="D725" s="2" t="s">
        <v>1</v>
      </c>
      <c r="E725" s="2" t="s">
        <v>5</v>
      </c>
      <c r="F725" s="1" t="s">
        <v>1153</v>
      </c>
      <c r="G725" s="2" t="s">
        <v>1156</v>
      </c>
      <c r="H725" s="1" t="s">
        <v>1157</v>
      </c>
      <c r="I725" s="20"/>
      <c r="K725" s="31">
        <v>2</v>
      </c>
      <c r="L725" s="31">
        <v>2</v>
      </c>
      <c r="M725" s="107">
        <f t="shared" si="38"/>
        <v>0</v>
      </c>
    </row>
    <row r="726" spans="1:13" s="2" customFormat="1" ht="35.15">
      <c r="A726" s="22" t="s">
        <v>1152</v>
      </c>
      <c r="B726" s="23">
        <v>2014</v>
      </c>
      <c r="C726" s="12">
        <v>300</v>
      </c>
      <c r="D726" s="1" t="s">
        <v>1</v>
      </c>
      <c r="E726" s="28" t="s">
        <v>5</v>
      </c>
      <c r="F726" s="1" t="s">
        <v>1153</v>
      </c>
      <c r="G726" s="5" t="s">
        <v>1154</v>
      </c>
      <c r="H726" s="1" t="s">
        <v>1155</v>
      </c>
      <c r="I726" s="20"/>
      <c r="K726" s="31">
        <v>3</v>
      </c>
      <c r="L726" s="31">
        <v>3</v>
      </c>
      <c r="M726" s="107">
        <f t="shared" si="38"/>
        <v>0</v>
      </c>
    </row>
    <row r="727" spans="1:13" s="2" customFormat="1" ht="35.15">
      <c r="A727" s="22" t="s">
        <v>0</v>
      </c>
      <c r="B727" s="23">
        <v>2012</v>
      </c>
      <c r="C727" s="12">
        <v>90</v>
      </c>
      <c r="D727" s="1" t="s">
        <v>1</v>
      </c>
      <c r="E727" s="28" t="s">
        <v>5</v>
      </c>
      <c r="F727" s="1" t="s">
        <v>358</v>
      </c>
      <c r="G727" s="5" t="s">
        <v>442</v>
      </c>
      <c r="H727" s="1" t="s">
        <v>1014</v>
      </c>
      <c r="I727" s="20"/>
      <c r="K727" s="31">
        <v>4</v>
      </c>
      <c r="L727" s="31">
        <v>4</v>
      </c>
      <c r="M727" s="107">
        <f t="shared" si="38"/>
        <v>0</v>
      </c>
    </row>
    <row r="728" spans="1:13" s="2" customFormat="1">
      <c r="A728" s="18" t="s">
        <v>1161</v>
      </c>
      <c r="B728" s="31"/>
      <c r="E728" s="34"/>
      <c r="F728" s="31"/>
      <c r="H728" s="20"/>
      <c r="I728" s="31"/>
      <c r="J728" s="35"/>
      <c r="K728" s="31"/>
      <c r="L728" s="31"/>
      <c r="M728" s="110">
        <f>AVERAGE(M724:M727)</f>
        <v>0</v>
      </c>
    </row>
    <row r="729" spans="1:13" s="2" customFormat="1">
      <c r="A729" s="18"/>
      <c r="B729" s="31"/>
      <c r="E729" s="34"/>
      <c r="F729" s="31"/>
      <c r="H729" s="20"/>
      <c r="I729" s="31"/>
      <c r="J729" s="35"/>
      <c r="K729" s="31"/>
      <c r="L729" s="31"/>
      <c r="M729" s="110"/>
    </row>
    <row r="730" spans="1:13" s="2" customFormat="1">
      <c r="A730" s="47" t="s">
        <v>1163</v>
      </c>
      <c r="B730" s="31"/>
      <c r="E730" s="34"/>
      <c r="F730" s="31"/>
      <c r="H730" s="20"/>
      <c r="I730" s="31"/>
      <c r="J730" s="4">
        <f>J722+1</f>
        <v>150</v>
      </c>
      <c r="K730" s="31"/>
      <c r="L730" s="31"/>
      <c r="M730" s="110"/>
    </row>
    <row r="731" spans="1:13" s="2" customFormat="1">
      <c r="A731" s="18"/>
      <c r="B731" s="31"/>
      <c r="E731" s="34"/>
      <c r="F731" s="31"/>
      <c r="H731" s="20"/>
      <c r="I731" s="31"/>
      <c r="J731" s="35"/>
      <c r="K731" s="31"/>
      <c r="L731" s="31"/>
      <c r="M731" s="110"/>
    </row>
    <row r="732" spans="1:13" s="2" customFormat="1">
      <c r="A732" s="15" t="s">
        <v>1164</v>
      </c>
      <c r="B732" s="88">
        <v>2014</v>
      </c>
      <c r="C732" s="8">
        <v>255</v>
      </c>
      <c r="D732" s="11" t="s">
        <v>1165</v>
      </c>
      <c r="E732" s="1" t="s">
        <v>5</v>
      </c>
      <c r="F732" s="1" t="s">
        <v>1153</v>
      </c>
      <c r="G732" s="5" t="s">
        <v>1166</v>
      </c>
      <c r="H732" s="65" t="s">
        <v>1167</v>
      </c>
      <c r="I732" s="20"/>
      <c r="K732" s="31">
        <v>1</v>
      </c>
      <c r="L732" s="31">
        <v>6</v>
      </c>
      <c r="M732" s="107">
        <f t="shared" ref="M732:M741" si="39">ABS(K732-L732)</f>
        <v>5</v>
      </c>
    </row>
    <row r="733" spans="1:13" s="2" customFormat="1">
      <c r="A733" s="15" t="s">
        <v>1168</v>
      </c>
      <c r="B733" s="88">
        <v>2011</v>
      </c>
      <c r="C733" s="8">
        <v>389</v>
      </c>
      <c r="D733" s="11" t="s">
        <v>1165</v>
      </c>
      <c r="E733" s="1" t="s">
        <v>5</v>
      </c>
      <c r="F733" s="1" t="s">
        <v>1153</v>
      </c>
      <c r="G733" s="5" t="s">
        <v>1169</v>
      </c>
      <c r="H733" s="65" t="s">
        <v>1170</v>
      </c>
      <c r="I733" s="20"/>
      <c r="K733" s="31">
        <v>2</v>
      </c>
      <c r="L733" s="31">
        <v>3</v>
      </c>
      <c r="M733" s="107">
        <f t="shared" si="39"/>
        <v>1</v>
      </c>
    </row>
    <row r="734" spans="1:13" s="2" customFormat="1" ht="24.9">
      <c r="A734" s="15" t="s">
        <v>1171</v>
      </c>
      <c r="B734" s="88">
        <v>2013</v>
      </c>
      <c r="C734" s="8">
        <v>409</v>
      </c>
      <c r="D734" s="11" t="s">
        <v>1165</v>
      </c>
      <c r="E734" s="1" t="s">
        <v>5</v>
      </c>
      <c r="F734" s="1" t="s">
        <v>1153</v>
      </c>
      <c r="G734" s="4" t="s">
        <v>1171</v>
      </c>
      <c r="H734" s="65" t="s">
        <v>1172</v>
      </c>
      <c r="I734" s="20" t="s">
        <v>1188</v>
      </c>
      <c r="K734" s="31">
        <v>3</v>
      </c>
      <c r="L734" s="31">
        <v>2</v>
      </c>
      <c r="M734" s="107">
        <f t="shared" si="39"/>
        <v>1</v>
      </c>
    </row>
    <row r="735" spans="1:13" s="2" customFormat="1">
      <c r="A735" s="15" t="s">
        <v>1173</v>
      </c>
      <c r="B735" s="88">
        <v>2013</v>
      </c>
      <c r="C735" s="8">
        <v>169</v>
      </c>
      <c r="D735" s="11" t="s">
        <v>1165</v>
      </c>
      <c r="E735" s="1" t="s">
        <v>5</v>
      </c>
      <c r="F735" s="1" t="s">
        <v>1153</v>
      </c>
      <c r="G735" s="4" t="s">
        <v>1171</v>
      </c>
      <c r="H735" s="65" t="s">
        <v>1174</v>
      </c>
      <c r="I735" s="20"/>
      <c r="K735" s="31">
        <v>4</v>
      </c>
      <c r="L735" s="31">
        <v>9</v>
      </c>
      <c r="M735" s="107">
        <f t="shared" si="39"/>
        <v>5</v>
      </c>
    </row>
    <row r="736" spans="1:13" s="2" customFormat="1">
      <c r="A736" s="22" t="s">
        <v>1175</v>
      </c>
      <c r="B736" s="88">
        <v>2013</v>
      </c>
      <c r="C736" s="12">
        <v>349</v>
      </c>
      <c r="D736" s="11" t="s">
        <v>1165</v>
      </c>
      <c r="E736" s="1" t="s">
        <v>5</v>
      </c>
      <c r="F736" s="1" t="s">
        <v>1153</v>
      </c>
      <c r="G736" s="5" t="s">
        <v>1166</v>
      </c>
      <c r="H736" s="65" t="s">
        <v>1167</v>
      </c>
      <c r="I736" s="20"/>
      <c r="K736" s="31">
        <v>5</v>
      </c>
      <c r="L736" s="31">
        <v>4</v>
      </c>
      <c r="M736" s="107">
        <f t="shared" si="39"/>
        <v>1</v>
      </c>
    </row>
    <row r="737" spans="1:13" s="2" customFormat="1">
      <c r="A737" s="22" t="s">
        <v>1176</v>
      </c>
      <c r="B737" s="88">
        <v>2011</v>
      </c>
      <c r="C737" s="12">
        <v>629</v>
      </c>
      <c r="D737" s="11" t="s">
        <v>1165</v>
      </c>
      <c r="E737" s="1" t="s">
        <v>5</v>
      </c>
      <c r="F737" s="1" t="s">
        <v>1153</v>
      </c>
      <c r="G737" s="5" t="s">
        <v>1169</v>
      </c>
      <c r="H737" s="65" t="s">
        <v>1177</v>
      </c>
      <c r="I737" s="20"/>
      <c r="K737" s="31">
        <v>6</v>
      </c>
      <c r="L737" s="31">
        <v>1</v>
      </c>
      <c r="M737" s="107">
        <f t="shared" si="39"/>
        <v>5</v>
      </c>
    </row>
    <row r="738" spans="1:13" s="2" customFormat="1" ht="24.9">
      <c r="A738" s="22" t="s">
        <v>1178</v>
      </c>
      <c r="B738" s="88">
        <v>2013</v>
      </c>
      <c r="C738" s="12">
        <v>249</v>
      </c>
      <c r="D738" s="11" t="s">
        <v>1165</v>
      </c>
      <c r="E738" s="1" t="s">
        <v>5</v>
      </c>
      <c r="F738" s="1" t="s">
        <v>1153</v>
      </c>
      <c r="G738" s="4" t="s">
        <v>1171</v>
      </c>
      <c r="H738" s="65" t="s">
        <v>1179</v>
      </c>
      <c r="I738" s="20"/>
      <c r="K738" s="31">
        <v>7</v>
      </c>
      <c r="L738" s="31">
        <v>7</v>
      </c>
      <c r="M738" s="107">
        <f t="shared" si="39"/>
        <v>0</v>
      </c>
    </row>
    <row r="739" spans="1:13" s="2" customFormat="1" ht="24.9">
      <c r="A739" s="22" t="s">
        <v>1180</v>
      </c>
      <c r="B739" s="88">
        <v>2013</v>
      </c>
      <c r="C739" s="12">
        <v>169</v>
      </c>
      <c r="D739" s="11" t="s">
        <v>1165</v>
      </c>
      <c r="E739" s="1" t="s">
        <v>5</v>
      </c>
      <c r="F739" s="1" t="s">
        <v>1153</v>
      </c>
      <c r="G739" s="5" t="s">
        <v>1166</v>
      </c>
      <c r="H739" s="65" t="s">
        <v>1181</v>
      </c>
      <c r="I739" s="20"/>
      <c r="K739" s="31">
        <v>8</v>
      </c>
      <c r="L739" s="31">
        <v>9</v>
      </c>
      <c r="M739" s="107">
        <f t="shared" si="39"/>
        <v>1</v>
      </c>
    </row>
    <row r="740" spans="1:13" s="2" customFormat="1">
      <c r="A740" s="22" t="s">
        <v>1182</v>
      </c>
      <c r="B740" s="88">
        <v>2014</v>
      </c>
      <c r="C740" s="12">
        <v>299</v>
      </c>
      <c r="D740" s="11" t="s">
        <v>1165</v>
      </c>
      <c r="E740" s="1" t="s">
        <v>5</v>
      </c>
      <c r="F740" s="1" t="s">
        <v>1153</v>
      </c>
      <c r="G740" s="5" t="s">
        <v>1183</v>
      </c>
      <c r="H740" s="65" t="s">
        <v>1184</v>
      </c>
      <c r="I740" s="20"/>
      <c r="K740" s="31">
        <v>9</v>
      </c>
      <c r="L740" s="31">
        <v>5</v>
      </c>
      <c r="M740" s="107">
        <f t="shared" si="39"/>
        <v>4</v>
      </c>
    </row>
    <row r="741" spans="1:13" s="2" customFormat="1">
      <c r="A741" s="22" t="s">
        <v>1185</v>
      </c>
      <c r="B741" s="88">
        <v>2010</v>
      </c>
      <c r="C741" s="12">
        <v>189</v>
      </c>
      <c r="D741" s="11" t="s">
        <v>1165</v>
      </c>
      <c r="E741" s="1" t="s">
        <v>5</v>
      </c>
      <c r="F741" s="1" t="s">
        <v>1153</v>
      </c>
      <c r="G741" s="5" t="s">
        <v>1169</v>
      </c>
      <c r="H741" s="65" t="s">
        <v>1186</v>
      </c>
      <c r="I741" s="20"/>
      <c r="K741" s="31">
        <v>10</v>
      </c>
      <c r="L741" s="31">
        <v>8</v>
      </c>
      <c r="M741" s="107">
        <f t="shared" si="39"/>
        <v>2</v>
      </c>
    </row>
    <row r="742" spans="1:13" s="2" customFormat="1">
      <c r="A742" s="18" t="s">
        <v>1187</v>
      </c>
      <c r="B742" s="31"/>
      <c r="E742" s="45"/>
      <c r="F742" s="31"/>
      <c r="H742" s="20"/>
      <c r="I742" s="31"/>
      <c r="J742" s="35"/>
      <c r="K742" s="31"/>
      <c r="L742" s="31"/>
      <c r="M742" s="112">
        <f>AVERAGE(M732:M741)</f>
        <v>2.5</v>
      </c>
    </row>
    <row r="743" spans="1:13" s="2" customFormat="1">
      <c r="A743" s="18"/>
      <c r="B743" s="31"/>
      <c r="E743" s="34"/>
      <c r="F743" s="31"/>
      <c r="H743" s="20"/>
      <c r="I743" s="31"/>
      <c r="J743" s="35"/>
      <c r="K743" s="31"/>
      <c r="L743" s="31"/>
      <c r="M743" s="110"/>
    </row>
    <row r="744" spans="1:13" ht="18" customHeight="1">
      <c r="A744" s="47" t="s">
        <v>1189</v>
      </c>
      <c r="J744" s="4">
        <f>J730+1</f>
        <v>151</v>
      </c>
    </row>
    <row r="745" spans="1:13" s="2" customFormat="1">
      <c r="A745" s="31"/>
      <c r="B745" s="31"/>
      <c r="E745" s="34"/>
      <c r="F745" s="31"/>
      <c r="H745" s="20"/>
      <c r="I745" s="31"/>
      <c r="J745" s="35"/>
      <c r="K745" s="31"/>
      <c r="L745" s="31"/>
      <c r="M745" s="31"/>
    </row>
    <row r="746" spans="1:13" s="2" customFormat="1" ht="24.9">
      <c r="A746" s="19" t="s">
        <v>1195</v>
      </c>
      <c r="B746" s="31">
        <v>2015</v>
      </c>
      <c r="C746" s="4">
        <v>249</v>
      </c>
      <c r="D746" s="2" t="s">
        <v>1194</v>
      </c>
      <c r="E746" s="2" t="s">
        <v>280</v>
      </c>
      <c r="F746" s="2" t="s">
        <v>1196</v>
      </c>
      <c r="G746" s="2" t="s">
        <v>477</v>
      </c>
      <c r="H746" s="66" t="s">
        <v>1197</v>
      </c>
      <c r="I746" s="31" t="s">
        <v>1201</v>
      </c>
      <c r="K746" s="31">
        <v>1</v>
      </c>
      <c r="L746" s="31">
        <v>3</v>
      </c>
      <c r="M746" s="107">
        <f t="shared" ref="M746:M750" si="40">ABS(K746-L746)</f>
        <v>2</v>
      </c>
    </row>
    <row r="747" spans="1:13" s="2" customFormat="1">
      <c r="A747" s="19" t="s">
        <v>1171</v>
      </c>
      <c r="B747" s="31">
        <v>2013</v>
      </c>
      <c r="C747" s="4">
        <v>306</v>
      </c>
      <c r="D747" s="2" t="s">
        <v>1191</v>
      </c>
      <c r="E747" s="2" t="s">
        <v>5</v>
      </c>
      <c r="F747" s="2" t="s">
        <v>1153</v>
      </c>
      <c r="H747" s="66" t="s">
        <v>1190</v>
      </c>
      <c r="I747" s="31"/>
      <c r="K747" s="31">
        <v>2</v>
      </c>
      <c r="L747" s="31">
        <v>2</v>
      </c>
      <c r="M747" s="107">
        <f t="shared" si="40"/>
        <v>0</v>
      </c>
    </row>
    <row r="748" spans="1:13" s="2" customFormat="1">
      <c r="A748" s="19" t="s">
        <v>1198</v>
      </c>
      <c r="B748" s="31">
        <v>2013</v>
      </c>
      <c r="C748" s="4">
        <v>179</v>
      </c>
      <c r="D748" s="2" t="s">
        <v>1194</v>
      </c>
      <c r="E748" s="2" t="s">
        <v>26</v>
      </c>
      <c r="F748" s="2" t="s">
        <v>31</v>
      </c>
      <c r="G748" s="2" t="s">
        <v>33</v>
      </c>
      <c r="H748" s="66" t="s">
        <v>1199</v>
      </c>
      <c r="I748" s="31"/>
      <c r="K748" s="31">
        <v>3</v>
      </c>
      <c r="L748" s="31">
        <v>4</v>
      </c>
      <c r="M748" s="107">
        <f t="shared" si="40"/>
        <v>1</v>
      </c>
    </row>
    <row r="749" spans="1:13" s="2" customFormat="1">
      <c r="A749" s="19" t="s">
        <v>0</v>
      </c>
      <c r="B749" s="31">
        <v>2013</v>
      </c>
      <c r="C749" s="4">
        <v>99</v>
      </c>
      <c r="D749" s="2" t="s">
        <v>1194</v>
      </c>
      <c r="E749" s="2" t="s">
        <v>5</v>
      </c>
      <c r="F749" s="2" t="s">
        <v>358</v>
      </c>
      <c r="G749" s="4" t="s">
        <v>442</v>
      </c>
      <c r="H749" s="66" t="s">
        <v>1014</v>
      </c>
      <c r="I749" s="31"/>
      <c r="K749" s="31">
        <v>4</v>
      </c>
      <c r="L749" s="31">
        <v>5</v>
      </c>
      <c r="M749" s="107">
        <f t="shared" si="40"/>
        <v>1</v>
      </c>
    </row>
    <row r="750" spans="1:13" s="2" customFormat="1" ht="24.9">
      <c r="A750" s="19" t="s">
        <v>1192</v>
      </c>
      <c r="B750" s="31">
        <v>2013</v>
      </c>
      <c r="C750" s="4">
        <v>455</v>
      </c>
      <c r="D750" s="2" t="s">
        <v>1194</v>
      </c>
      <c r="E750" s="2" t="s">
        <v>47</v>
      </c>
      <c r="F750" s="2" t="s">
        <v>1070</v>
      </c>
      <c r="G750" s="2" t="s">
        <v>1192</v>
      </c>
      <c r="H750" s="66" t="s">
        <v>1193</v>
      </c>
      <c r="I750" s="6" t="s">
        <v>972</v>
      </c>
      <c r="K750" s="31">
        <v>5</v>
      </c>
      <c r="L750" s="31">
        <v>1</v>
      </c>
      <c r="M750" s="107">
        <f t="shared" si="40"/>
        <v>4</v>
      </c>
    </row>
    <row r="751" spans="1:13" s="2" customFormat="1">
      <c r="A751" s="18" t="s">
        <v>1202</v>
      </c>
      <c r="B751" s="31"/>
      <c r="E751" s="34"/>
      <c r="F751" s="31"/>
      <c r="H751" s="20"/>
      <c r="I751" s="31"/>
      <c r="J751" s="35"/>
      <c r="K751" s="31"/>
      <c r="L751" s="31"/>
      <c r="M751" s="112">
        <f>AVERAGE(M746:M750)</f>
        <v>1.6</v>
      </c>
    </row>
    <row r="752" spans="1:13" s="2" customFormat="1" ht="19.5" customHeight="1">
      <c r="A752" s="18"/>
      <c r="B752" s="31"/>
      <c r="E752" s="34"/>
      <c r="F752" s="31"/>
      <c r="H752" s="20"/>
      <c r="I752" s="31"/>
      <c r="J752" s="35"/>
      <c r="K752" s="31"/>
      <c r="L752" s="31"/>
      <c r="M752" s="110"/>
    </row>
    <row r="753" spans="1:13" ht="18" customHeight="1">
      <c r="A753" s="47" t="s">
        <v>1215</v>
      </c>
      <c r="J753" s="4">
        <f>J744+1</f>
        <v>152</v>
      </c>
    </row>
    <row r="754" spans="1:13" s="2" customFormat="1" ht="19.5" customHeight="1">
      <c r="A754" s="18"/>
      <c r="B754" s="31"/>
      <c r="E754" s="34"/>
      <c r="F754" s="31"/>
      <c r="H754" s="20"/>
      <c r="I754" s="31"/>
      <c r="J754" s="35"/>
      <c r="K754" s="31"/>
      <c r="L754" s="31"/>
      <c r="M754" s="110"/>
    </row>
    <row r="755" spans="1:13">
      <c r="A755" s="15" t="s">
        <v>1205</v>
      </c>
      <c r="B755" s="88" t="s">
        <v>1208</v>
      </c>
      <c r="C755" s="4">
        <v>319</v>
      </c>
      <c r="D755" s="4" t="s">
        <v>1210</v>
      </c>
      <c r="E755" s="4" t="s">
        <v>5</v>
      </c>
      <c r="F755" s="5" t="s">
        <v>1293</v>
      </c>
      <c r="G755" s="4" t="s">
        <v>39</v>
      </c>
      <c r="H755" s="5" t="s">
        <v>59</v>
      </c>
      <c r="I755" s="4" t="s">
        <v>1201</v>
      </c>
      <c r="J755" s="5"/>
      <c r="K755" s="31">
        <v>1</v>
      </c>
      <c r="L755" s="31">
        <v>2</v>
      </c>
      <c r="M755" s="107">
        <f t="shared" ref="M755:M759" si="41">ABS(K755-L755)</f>
        <v>1</v>
      </c>
    </row>
    <row r="756" spans="1:13" ht="35.15">
      <c r="A756" s="15" t="s">
        <v>1213</v>
      </c>
      <c r="B756" s="88" t="s">
        <v>1132</v>
      </c>
      <c r="C756" s="4">
        <v>129</v>
      </c>
      <c r="D756" s="4" t="s">
        <v>1214</v>
      </c>
      <c r="E756" s="4" t="s">
        <v>5</v>
      </c>
      <c r="F756" s="5" t="s">
        <v>564</v>
      </c>
      <c r="G756" s="4" t="s">
        <v>1216</v>
      </c>
      <c r="H756" s="1" t="s">
        <v>1217</v>
      </c>
      <c r="I756" s="4" t="s">
        <v>500</v>
      </c>
      <c r="J756" s="5"/>
      <c r="K756" s="31">
        <v>2</v>
      </c>
      <c r="L756" s="31">
        <v>4</v>
      </c>
      <c r="M756" s="107">
        <f t="shared" si="41"/>
        <v>2</v>
      </c>
    </row>
    <row r="757" spans="1:13" ht="35.15">
      <c r="A757" s="15" t="s">
        <v>1206</v>
      </c>
      <c r="B757" s="88" t="s">
        <v>1208</v>
      </c>
      <c r="C757" s="4">
        <v>249</v>
      </c>
      <c r="D757" s="4" t="s">
        <v>1211</v>
      </c>
      <c r="E757" s="4" t="s">
        <v>5</v>
      </c>
      <c r="F757" s="5" t="s">
        <v>76</v>
      </c>
      <c r="G757" s="2" t="s">
        <v>1207</v>
      </c>
      <c r="H757" s="1" t="s">
        <v>1218</v>
      </c>
      <c r="I757" s="1"/>
      <c r="J757" s="1"/>
      <c r="K757" s="31">
        <v>3</v>
      </c>
      <c r="L757" s="31">
        <v>3</v>
      </c>
      <c r="M757" s="107">
        <f t="shared" si="41"/>
        <v>0</v>
      </c>
    </row>
    <row r="758" spans="1:13" s="2" customFormat="1" ht="35.15">
      <c r="A758" s="19" t="s">
        <v>0</v>
      </c>
      <c r="B758" s="31">
        <v>2013</v>
      </c>
      <c r="C758" s="4">
        <v>99</v>
      </c>
      <c r="D758" s="2" t="s">
        <v>1214</v>
      </c>
      <c r="E758" s="2" t="s">
        <v>5</v>
      </c>
      <c r="F758" s="2" t="s">
        <v>358</v>
      </c>
      <c r="G758" s="4" t="s">
        <v>39</v>
      </c>
      <c r="H758" s="1" t="s">
        <v>1014</v>
      </c>
      <c r="I758" s="20" t="s">
        <v>1219</v>
      </c>
      <c r="K758" s="31">
        <v>4</v>
      </c>
      <c r="L758" s="31">
        <v>5</v>
      </c>
      <c r="M758" s="107">
        <f t="shared" si="41"/>
        <v>1</v>
      </c>
    </row>
    <row r="759" spans="1:13" ht="35.25" customHeight="1">
      <c r="A759" s="22" t="s">
        <v>1212</v>
      </c>
      <c r="B759" s="88" t="s">
        <v>1102</v>
      </c>
      <c r="C759" s="4">
        <v>549</v>
      </c>
      <c r="D759" s="2" t="s">
        <v>1209</v>
      </c>
      <c r="E759" s="4" t="s">
        <v>5</v>
      </c>
      <c r="F759" s="1" t="s">
        <v>1153</v>
      </c>
      <c r="G759" s="4" t="s">
        <v>1203</v>
      </c>
      <c r="H759" s="1" t="s">
        <v>1204</v>
      </c>
      <c r="I759" s="5" t="s">
        <v>1220</v>
      </c>
      <c r="J759" s="29"/>
      <c r="K759" s="31">
        <v>5</v>
      </c>
      <c r="L759" s="31">
        <v>1</v>
      </c>
      <c r="M759" s="107">
        <f t="shared" si="41"/>
        <v>4</v>
      </c>
    </row>
    <row r="760" spans="1:13" s="2" customFormat="1">
      <c r="A760" s="18" t="s">
        <v>1221</v>
      </c>
      <c r="B760" s="31"/>
      <c r="C760" s="4"/>
      <c r="E760" s="34"/>
      <c r="F760" s="31"/>
      <c r="H760" s="20"/>
      <c r="I760" s="31"/>
      <c r="J760" s="35"/>
      <c r="K760" s="31"/>
      <c r="L760" s="31"/>
      <c r="M760" s="112">
        <f>AVERAGE(M755:M759)</f>
        <v>1.6</v>
      </c>
    </row>
    <row r="761" spans="1:13" s="2" customFormat="1">
      <c r="A761" s="18"/>
      <c r="B761" s="31"/>
      <c r="E761" s="34"/>
      <c r="F761" s="31"/>
      <c r="H761" s="20"/>
      <c r="I761" s="31"/>
      <c r="J761" s="35"/>
      <c r="K761" s="31"/>
      <c r="L761" s="31"/>
      <c r="M761" s="110"/>
    </row>
    <row r="762" spans="1:13" ht="18" customHeight="1">
      <c r="A762" s="47" t="s">
        <v>1249</v>
      </c>
      <c r="J762" s="4">
        <f>J753+1</f>
        <v>153</v>
      </c>
    </row>
    <row r="763" spans="1:13" s="2" customFormat="1" ht="19.5" customHeight="1">
      <c r="A763" s="18"/>
      <c r="B763" s="31"/>
      <c r="E763" s="34"/>
      <c r="F763" s="31"/>
      <c r="H763" s="20"/>
      <c r="I763" s="31"/>
      <c r="J763" s="35"/>
      <c r="K763" s="31"/>
      <c r="L763" s="31"/>
      <c r="M763" s="110"/>
    </row>
    <row r="764" spans="1:13">
      <c r="A764" s="15" t="s">
        <v>1231</v>
      </c>
      <c r="B764" s="88" t="s">
        <v>1222</v>
      </c>
      <c r="C764" s="4">
        <v>288</v>
      </c>
      <c r="D764" s="4" t="s">
        <v>1223</v>
      </c>
      <c r="E764" s="4" t="s">
        <v>536</v>
      </c>
      <c r="F764" s="5" t="s">
        <v>1224</v>
      </c>
      <c r="G764" s="4" t="s">
        <v>1225</v>
      </c>
      <c r="H764" s="5" t="s">
        <v>1226</v>
      </c>
      <c r="I764" s="4" t="s">
        <v>1227</v>
      </c>
      <c r="J764" s="5"/>
      <c r="K764" s="31">
        <v>1</v>
      </c>
      <c r="L764" s="31">
        <v>2</v>
      </c>
      <c r="M764" s="107">
        <f t="shared" ref="M764:M768" si="42">ABS(K764-L764)</f>
        <v>1</v>
      </c>
    </row>
    <row r="765" spans="1:13">
      <c r="A765" s="15" t="s">
        <v>1228</v>
      </c>
      <c r="B765" s="88" t="s">
        <v>1229</v>
      </c>
      <c r="C765" s="4">
        <v>298</v>
      </c>
      <c r="D765" s="4" t="s">
        <v>1223</v>
      </c>
      <c r="E765" s="4" t="s">
        <v>615</v>
      </c>
      <c r="F765" s="5" t="s">
        <v>1230</v>
      </c>
      <c r="G765" s="4" t="s">
        <v>1228</v>
      </c>
      <c r="H765" s="4" t="s">
        <v>292</v>
      </c>
      <c r="J765" s="5"/>
      <c r="K765" s="31">
        <v>2</v>
      </c>
      <c r="L765" s="31">
        <v>1</v>
      </c>
      <c r="M765" s="107">
        <f t="shared" si="42"/>
        <v>1</v>
      </c>
    </row>
    <row r="766" spans="1:13" ht="35.15">
      <c r="A766" s="15" t="s">
        <v>1232</v>
      </c>
      <c r="B766" s="88" t="s">
        <v>1122</v>
      </c>
      <c r="C766" s="4">
        <v>260</v>
      </c>
      <c r="D766" s="4" t="s">
        <v>1223</v>
      </c>
      <c r="E766" s="4" t="s">
        <v>26</v>
      </c>
      <c r="F766" s="30" t="s">
        <v>1233</v>
      </c>
      <c r="G766" s="2" t="s">
        <v>1234</v>
      </c>
      <c r="H766" s="1" t="s">
        <v>1235</v>
      </c>
      <c r="I766" s="2"/>
      <c r="J766" s="1"/>
      <c r="K766" s="31">
        <v>3</v>
      </c>
      <c r="L766" s="31">
        <v>4</v>
      </c>
      <c r="M766" s="107">
        <f t="shared" si="42"/>
        <v>1</v>
      </c>
    </row>
    <row r="767" spans="1:13" s="2" customFormat="1">
      <c r="A767" s="19" t="s">
        <v>1238</v>
      </c>
      <c r="B767" s="31">
        <v>2014</v>
      </c>
      <c r="C767" s="4">
        <v>229</v>
      </c>
      <c r="D767" s="2" t="s">
        <v>1223</v>
      </c>
      <c r="E767" s="2" t="s">
        <v>26</v>
      </c>
      <c r="F767" s="2" t="s">
        <v>1236</v>
      </c>
      <c r="G767" s="4" t="s">
        <v>1237</v>
      </c>
      <c r="H767" s="32" t="s">
        <v>1239</v>
      </c>
      <c r="I767" s="31"/>
      <c r="K767" s="31">
        <v>4</v>
      </c>
      <c r="L767" s="31">
        <v>5</v>
      </c>
      <c r="M767" s="107">
        <f t="shared" si="42"/>
        <v>1</v>
      </c>
    </row>
    <row r="768" spans="1:13">
      <c r="A768" s="22" t="s">
        <v>1242</v>
      </c>
      <c r="B768" s="88" t="s">
        <v>1241</v>
      </c>
      <c r="C768" s="4">
        <v>271</v>
      </c>
      <c r="D768" s="2" t="s">
        <v>1223</v>
      </c>
      <c r="E768" s="4" t="s">
        <v>1245</v>
      </c>
      <c r="F768" s="1" t="s">
        <v>1243</v>
      </c>
      <c r="G768" s="4" t="s">
        <v>1244</v>
      </c>
      <c r="H768" s="1" t="s">
        <v>1246</v>
      </c>
      <c r="I768" s="1" t="s">
        <v>1240</v>
      </c>
      <c r="J768" s="29"/>
      <c r="K768" s="31">
        <v>5</v>
      </c>
      <c r="L768" s="31">
        <v>3</v>
      </c>
      <c r="M768" s="107">
        <f t="shared" si="42"/>
        <v>2</v>
      </c>
    </row>
    <row r="769" spans="1:13" s="2" customFormat="1">
      <c r="A769" s="18" t="s">
        <v>1248</v>
      </c>
      <c r="B769" s="31"/>
      <c r="C769" s="4"/>
      <c r="E769" s="34"/>
      <c r="F769" s="31"/>
      <c r="H769" s="20"/>
      <c r="I769" s="31"/>
      <c r="J769" s="35"/>
      <c r="K769" s="31"/>
      <c r="L769" s="31"/>
      <c r="M769" s="112">
        <f>AVERAGE(M764:M768)</f>
        <v>1.2</v>
      </c>
    </row>
    <row r="770" spans="1:13" s="2" customFormat="1">
      <c r="A770" s="18"/>
      <c r="B770" s="31"/>
      <c r="E770" s="34"/>
      <c r="F770" s="31"/>
      <c r="H770" s="20"/>
      <c r="I770" s="31"/>
      <c r="J770" s="35"/>
      <c r="K770" s="31"/>
      <c r="L770" s="31"/>
      <c r="M770" s="110"/>
    </row>
    <row r="771" spans="1:13" ht="18" customHeight="1">
      <c r="A771" s="47" t="s">
        <v>1269</v>
      </c>
      <c r="J771" s="4">
        <f>J762+1</f>
        <v>154</v>
      </c>
    </row>
    <row r="772" spans="1:13" s="2" customFormat="1" ht="19.5" customHeight="1">
      <c r="A772" s="18"/>
      <c r="B772" s="31"/>
      <c r="E772" s="34"/>
      <c r="F772" s="31"/>
      <c r="H772" s="20"/>
      <c r="I772" s="31"/>
      <c r="J772" s="35"/>
      <c r="K772" s="31"/>
      <c r="L772" s="31"/>
      <c r="M772" s="110"/>
    </row>
    <row r="773" spans="1:13" ht="35.15">
      <c r="A773" s="15" t="s">
        <v>1257</v>
      </c>
      <c r="B773" s="88" t="s">
        <v>1252</v>
      </c>
      <c r="C773" s="4">
        <v>229</v>
      </c>
      <c r="D773" s="4" t="s">
        <v>1258</v>
      </c>
      <c r="E773" s="4" t="s">
        <v>112</v>
      </c>
      <c r="F773" s="5" t="s">
        <v>370</v>
      </c>
      <c r="G773" s="4" t="s">
        <v>1259</v>
      </c>
      <c r="H773" s="5" t="s">
        <v>1260</v>
      </c>
      <c r="I773" s="5" t="s">
        <v>1261</v>
      </c>
      <c r="J773" s="5"/>
      <c r="K773" s="31">
        <v>1</v>
      </c>
      <c r="L773" s="31">
        <v>3</v>
      </c>
      <c r="M773" s="107">
        <f t="shared" ref="M773:M777" si="43">ABS(K773-L773)</f>
        <v>2</v>
      </c>
    </row>
    <row r="774" spans="1:13" s="2" customFormat="1" ht="35.15">
      <c r="A774" s="19" t="s">
        <v>0</v>
      </c>
      <c r="B774" s="31">
        <v>2013</v>
      </c>
      <c r="C774" s="4">
        <v>99</v>
      </c>
      <c r="D774" s="2" t="s">
        <v>1262</v>
      </c>
      <c r="E774" s="2" t="s">
        <v>5</v>
      </c>
      <c r="F774" s="2" t="s">
        <v>358</v>
      </c>
      <c r="G774" s="4" t="s">
        <v>39</v>
      </c>
      <c r="H774" s="1" t="s">
        <v>1014</v>
      </c>
      <c r="I774" s="33" t="s">
        <v>1271</v>
      </c>
      <c r="K774" s="31">
        <v>2</v>
      </c>
      <c r="L774" s="31">
        <v>5</v>
      </c>
      <c r="M774" s="107">
        <f t="shared" si="43"/>
        <v>3</v>
      </c>
    </row>
    <row r="775" spans="1:13" ht="18.45">
      <c r="A775" s="15" t="s">
        <v>1267</v>
      </c>
      <c r="B775" s="88" t="s">
        <v>1102</v>
      </c>
      <c r="C775" s="4">
        <v>199</v>
      </c>
      <c r="D775" s="2" t="s">
        <v>1262</v>
      </c>
      <c r="E775" s="4" t="s">
        <v>5</v>
      </c>
      <c r="F775" s="30" t="s">
        <v>76</v>
      </c>
      <c r="G775" s="2" t="s">
        <v>1270</v>
      </c>
      <c r="H775" s="1" t="s">
        <v>1268</v>
      </c>
      <c r="I775" s="1"/>
      <c r="J775" s="1"/>
      <c r="K775" s="31">
        <v>3</v>
      </c>
      <c r="L775" s="31">
        <v>4</v>
      </c>
      <c r="M775" s="107">
        <f t="shared" si="43"/>
        <v>1</v>
      </c>
    </row>
    <row r="776" spans="1:13" s="2" customFormat="1">
      <c r="A776" s="19" t="s">
        <v>1263</v>
      </c>
      <c r="B776" s="31">
        <v>2013</v>
      </c>
      <c r="C776" s="4">
        <v>599</v>
      </c>
      <c r="D776" s="2" t="s">
        <v>1262</v>
      </c>
      <c r="E776" s="2" t="s">
        <v>7</v>
      </c>
      <c r="F776" s="2" t="s">
        <v>1264</v>
      </c>
      <c r="G776" s="4" t="s">
        <v>1265</v>
      </c>
      <c r="H776" s="32" t="s">
        <v>1266</v>
      </c>
      <c r="I776" s="32"/>
      <c r="K776" s="31">
        <v>4</v>
      </c>
      <c r="L776" s="31">
        <v>1</v>
      </c>
      <c r="M776" s="107">
        <f t="shared" si="43"/>
        <v>3</v>
      </c>
    </row>
    <row r="777" spans="1:13" ht="18" customHeight="1">
      <c r="A777" s="22" t="s">
        <v>1251</v>
      </c>
      <c r="B777" s="88" t="s">
        <v>1252</v>
      </c>
      <c r="C777" s="4">
        <v>569</v>
      </c>
      <c r="D777" s="2" t="s">
        <v>1191</v>
      </c>
      <c r="E777" s="4" t="s">
        <v>26</v>
      </c>
      <c r="F777" s="1" t="s">
        <v>1253</v>
      </c>
      <c r="G777" s="4" t="s">
        <v>1250</v>
      </c>
      <c r="H777" s="1" t="s">
        <v>1254</v>
      </c>
      <c r="I777" s="5" t="s">
        <v>1256</v>
      </c>
      <c r="J777" s="29"/>
      <c r="K777" s="31">
        <v>5</v>
      </c>
      <c r="L777" s="31">
        <v>2</v>
      </c>
      <c r="M777" s="107">
        <f t="shared" si="43"/>
        <v>3</v>
      </c>
    </row>
    <row r="778" spans="1:13" s="2" customFormat="1">
      <c r="A778" s="18" t="s">
        <v>1255</v>
      </c>
      <c r="B778" s="31"/>
      <c r="C778" s="4"/>
      <c r="E778" s="34"/>
      <c r="F778" s="31"/>
      <c r="H778" s="20"/>
      <c r="I778" s="31"/>
      <c r="J778" s="35"/>
      <c r="K778" s="31"/>
      <c r="L778" s="31"/>
      <c r="M778" s="112">
        <f>AVERAGE(M773:M777)</f>
        <v>2.4</v>
      </c>
    </row>
    <row r="779" spans="1:13" s="2" customFormat="1">
      <c r="A779" s="18"/>
      <c r="B779" s="31"/>
      <c r="E779" s="34"/>
      <c r="F779" s="31"/>
      <c r="H779" s="20"/>
      <c r="I779" s="31"/>
      <c r="J779" s="35"/>
      <c r="K779" s="31"/>
      <c r="L779" s="31"/>
      <c r="M779" s="110"/>
    </row>
    <row r="780" spans="1:13" ht="18" customHeight="1">
      <c r="A780" s="47" t="s">
        <v>1273</v>
      </c>
      <c r="J780" s="4">
        <f>J771+1</f>
        <v>155</v>
      </c>
    </row>
    <row r="781" spans="1:13" s="2" customFormat="1">
      <c r="A781" s="18"/>
      <c r="B781" s="31"/>
      <c r="E781" s="34"/>
      <c r="F781" s="31"/>
      <c r="H781" s="20"/>
      <c r="I781" s="31"/>
      <c r="J781" s="35"/>
      <c r="K781" s="31"/>
      <c r="L781" s="31"/>
      <c r="M781" s="110"/>
    </row>
    <row r="782" spans="1:13" s="2" customFormat="1">
      <c r="A782" s="18" t="s">
        <v>1274</v>
      </c>
      <c r="B782" s="31">
        <v>2001</v>
      </c>
      <c r="C782" s="2">
        <v>526</v>
      </c>
      <c r="D782" s="2" t="s">
        <v>1278</v>
      </c>
      <c r="E782" s="34" t="s">
        <v>1054</v>
      </c>
      <c r="F782" s="67" t="s">
        <v>1277</v>
      </c>
      <c r="G782" s="2" t="s">
        <v>1279</v>
      </c>
      <c r="H782" s="20" t="s">
        <v>59</v>
      </c>
      <c r="I782" s="31"/>
      <c r="J782" s="35"/>
      <c r="K782" s="31">
        <v>1</v>
      </c>
      <c r="L782" s="31">
        <v>1</v>
      </c>
      <c r="M782" s="107">
        <f t="shared" ref="M782:M784" si="44">ABS(K782-L782)</f>
        <v>0</v>
      </c>
    </row>
    <row r="783" spans="1:13" s="2" customFormat="1">
      <c r="A783" s="18" t="s">
        <v>1275</v>
      </c>
      <c r="B783" s="31">
        <v>2015</v>
      </c>
      <c r="C783" s="2">
        <v>263</v>
      </c>
      <c r="D783" s="2" t="s">
        <v>1086</v>
      </c>
      <c r="E783" s="34" t="s">
        <v>1054</v>
      </c>
      <c r="F783" s="2" t="s">
        <v>1086</v>
      </c>
      <c r="G783" s="2" t="s">
        <v>1280</v>
      </c>
      <c r="H783" s="20" t="s">
        <v>113</v>
      </c>
      <c r="I783" s="31"/>
      <c r="J783" s="35"/>
      <c r="K783" s="31">
        <v>2</v>
      </c>
      <c r="L783" s="31">
        <v>3</v>
      </c>
      <c r="M783" s="107">
        <f t="shared" si="44"/>
        <v>1</v>
      </c>
    </row>
    <row r="784" spans="1:13" s="2" customFormat="1">
      <c r="A784" s="18" t="s">
        <v>1276</v>
      </c>
      <c r="B784" s="31">
        <v>2016</v>
      </c>
      <c r="C784" s="2">
        <v>328</v>
      </c>
      <c r="D784" s="2" t="s">
        <v>1086</v>
      </c>
      <c r="E784" s="34" t="s">
        <v>1054</v>
      </c>
      <c r="F784" s="2" t="s">
        <v>1086</v>
      </c>
      <c r="G784" s="2" t="s">
        <v>1281</v>
      </c>
      <c r="H784" s="20" t="s">
        <v>113</v>
      </c>
      <c r="I784" s="31"/>
      <c r="J784" s="35"/>
      <c r="K784" s="31">
        <v>3</v>
      </c>
      <c r="L784" s="31">
        <v>2</v>
      </c>
      <c r="M784" s="107">
        <f t="shared" si="44"/>
        <v>1</v>
      </c>
    </row>
    <row r="785" spans="1:13" s="2" customFormat="1" ht="35.15">
      <c r="A785" s="19" t="s">
        <v>0</v>
      </c>
      <c r="B785" s="31">
        <v>2014</v>
      </c>
      <c r="C785" s="4">
        <v>99</v>
      </c>
      <c r="D785" s="2" t="s">
        <v>1262</v>
      </c>
      <c r="E785" s="2" t="s">
        <v>5</v>
      </c>
      <c r="F785" s="2" t="s">
        <v>358</v>
      </c>
      <c r="G785" s="4" t="s">
        <v>39</v>
      </c>
      <c r="H785" s="1" t="s">
        <v>1014</v>
      </c>
      <c r="I785" s="33" t="s">
        <v>1283</v>
      </c>
      <c r="K785" s="31">
        <v>4</v>
      </c>
      <c r="L785" s="31">
        <v>4</v>
      </c>
      <c r="M785" s="107">
        <f t="shared" ref="M785" si="45">ABS(K785-L785)</f>
        <v>0</v>
      </c>
    </row>
    <row r="786" spans="1:13" s="2" customFormat="1">
      <c r="A786" s="18" t="s">
        <v>1282</v>
      </c>
      <c r="B786" s="31"/>
      <c r="E786" s="34"/>
      <c r="F786" s="31"/>
      <c r="H786" s="20"/>
      <c r="I786" s="31"/>
      <c r="J786" s="35"/>
      <c r="K786" s="31"/>
      <c r="L786" s="31"/>
      <c r="M786" s="112">
        <f>AVERAGE(M782:M785)</f>
        <v>0.5</v>
      </c>
    </row>
    <row r="787" spans="1:13" s="2" customFormat="1">
      <c r="A787" s="18"/>
      <c r="B787" s="31"/>
      <c r="E787" s="34"/>
      <c r="F787" s="31"/>
      <c r="H787" s="20"/>
      <c r="I787" s="31"/>
      <c r="J787" s="35"/>
      <c r="K787" s="31"/>
      <c r="L787" s="31"/>
      <c r="M787" s="110"/>
    </row>
    <row r="788" spans="1:13" ht="18" customHeight="1">
      <c r="A788" s="47" t="s">
        <v>1292</v>
      </c>
      <c r="J788" s="4">
        <f>J780+1</f>
        <v>156</v>
      </c>
    </row>
    <row r="789" spans="1:13" s="2" customFormat="1">
      <c r="A789" s="18"/>
      <c r="B789" s="31"/>
      <c r="E789" s="34"/>
      <c r="F789" s="31"/>
      <c r="H789" s="20"/>
      <c r="I789" s="31"/>
      <c r="J789" s="35"/>
      <c r="K789" s="31"/>
      <c r="L789" s="31"/>
      <c r="M789" s="110"/>
    </row>
    <row r="790" spans="1:13" s="2" customFormat="1" ht="35.15">
      <c r="A790" s="19" t="s">
        <v>1286</v>
      </c>
      <c r="B790" s="31">
        <v>2014</v>
      </c>
      <c r="C790" s="2">
        <v>269</v>
      </c>
      <c r="D790" s="2" t="s">
        <v>1262</v>
      </c>
      <c r="E790" s="34" t="s">
        <v>5</v>
      </c>
      <c r="F790" s="27" t="s">
        <v>1153</v>
      </c>
      <c r="G790" s="4" t="s">
        <v>39</v>
      </c>
      <c r="H790" s="33" t="s">
        <v>1287</v>
      </c>
      <c r="I790" s="18" t="s">
        <v>1150</v>
      </c>
      <c r="J790" s="35"/>
      <c r="K790" s="31">
        <v>1</v>
      </c>
      <c r="L790" s="31">
        <v>3</v>
      </c>
      <c r="M790" s="107">
        <f t="shared" ref="M790:M794" si="46">ABS(K790-L790)</f>
        <v>2</v>
      </c>
    </row>
    <row r="791" spans="1:13" s="2" customFormat="1" ht="35.15">
      <c r="A791" s="19" t="s">
        <v>1288</v>
      </c>
      <c r="B791" s="31">
        <v>2004</v>
      </c>
      <c r="C791" s="2">
        <v>649</v>
      </c>
      <c r="D791" s="2" t="s">
        <v>1262</v>
      </c>
      <c r="E791" s="34" t="s">
        <v>5</v>
      </c>
      <c r="F791" s="18" t="s">
        <v>1294</v>
      </c>
      <c r="G791" s="4" t="s">
        <v>39</v>
      </c>
      <c r="H791" s="33" t="s">
        <v>1289</v>
      </c>
      <c r="I791" s="31"/>
      <c r="J791" s="35"/>
      <c r="K791" s="31">
        <v>2</v>
      </c>
      <c r="L791" s="31">
        <v>2</v>
      </c>
      <c r="M791" s="107">
        <f t="shared" si="46"/>
        <v>0</v>
      </c>
    </row>
    <row r="792" spans="1:13" s="2" customFormat="1" ht="35.15">
      <c r="A792" s="19" t="s">
        <v>0</v>
      </c>
      <c r="B792" s="31">
        <v>2014</v>
      </c>
      <c r="C792" s="4">
        <v>99</v>
      </c>
      <c r="D792" s="2" t="s">
        <v>1262</v>
      </c>
      <c r="E792" s="34" t="s">
        <v>5</v>
      </c>
      <c r="F792" s="18" t="s">
        <v>358</v>
      </c>
      <c r="G792" s="4" t="s">
        <v>39</v>
      </c>
      <c r="H792" s="1" t="s">
        <v>1014</v>
      </c>
      <c r="I792" s="33" t="s">
        <v>500</v>
      </c>
      <c r="K792" s="31">
        <v>3</v>
      </c>
      <c r="L792" s="31">
        <v>4</v>
      </c>
      <c r="M792" s="107">
        <f t="shared" si="46"/>
        <v>1</v>
      </c>
    </row>
    <row r="793" spans="1:13" s="2" customFormat="1" ht="35.15">
      <c r="A793" s="19" t="s">
        <v>1290</v>
      </c>
      <c r="B793" s="31">
        <v>2015</v>
      </c>
      <c r="C793" s="2">
        <v>79</v>
      </c>
      <c r="D793" s="2" t="s">
        <v>1262</v>
      </c>
      <c r="E793" s="34" t="s">
        <v>5</v>
      </c>
      <c r="F793" s="18" t="s">
        <v>358</v>
      </c>
      <c r="G793" s="4" t="s">
        <v>39</v>
      </c>
      <c r="H793" s="33" t="s">
        <v>1291</v>
      </c>
      <c r="I793" s="31"/>
      <c r="J793" s="35"/>
      <c r="K793" s="31">
        <v>4</v>
      </c>
      <c r="L793" s="31">
        <v>5</v>
      </c>
      <c r="M793" s="107">
        <f t="shared" si="46"/>
        <v>1</v>
      </c>
    </row>
    <row r="794" spans="1:13" s="2" customFormat="1" ht="35.15">
      <c r="A794" s="19" t="s">
        <v>1284</v>
      </c>
      <c r="B794" s="31">
        <v>2011</v>
      </c>
      <c r="C794" s="2">
        <v>739</v>
      </c>
      <c r="D794" s="2" t="s">
        <v>1262</v>
      </c>
      <c r="E794" s="34" t="s">
        <v>5</v>
      </c>
      <c r="F794" s="18" t="s">
        <v>1295</v>
      </c>
      <c r="G794" s="4" t="s">
        <v>39</v>
      </c>
      <c r="H794" s="33" t="s">
        <v>1285</v>
      </c>
      <c r="I794" s="18" t="s">
        <v>332</v>
      </c>
      <c r="J794" s="35"/>
      <c r="K794" s="31">
        <v>5</v>
      </c>
      <c r="L794" s="31">
        <v>1</v>
      </c>
      <c r="M794" s="107">
        <f t="shared" si="46"/>
        <v>4</v>
      </c>
    </row>
    <row r="795" spans="1:13" s="2" customFormat="1">
      <c r="A795" s="18" t="s">
        <v>1296</v>
      </c>
      <c r="B795" s="31"/>
      <c r="E795" s="34"/>
      <c r="F795" s="31"/>
      <c r="H795" s="20"/>
      <c r="I795" s="31"/>
      <c r="J795" s="35"/>
      <c r="K795" s="31"/>
      <c r="L795" s="31"/>
      <c r="M795" s="112">
        <f>AVERAGE(M790:M794)</f>
        <v>1.6</v>
      </c>
    </row>
    <row r="796" spans="1:13" s="2" customFormat="1">
      <c r="A796" s="18"/>
      <c r="B796" s="31"/>
      <c r="E796" s="34"/>
      <c r="F796" s="31"/>
      <c r="H796" s="20"/>
      <c r="I796" s="31"/>
      <c r="J796" s="35"/>
      <c r="K796" s="31"/>
      <c r="L796" s="31"/>
      <c r="M796" s="112"/>
    </row>
    <row r="797" spans="1:13" s="2" customFormat="1">
      <c r="A797" s="47" t="s">
        <v>1315</v>
      </c>
      <c r="B797" s="31"/>
      <c r="E797" s="34"/>
      <c r="F797" s="31"/>
      <c r="H797" s="20"/>
      <c r="I797" s="31"/>
      <c r="J797" s="4">
        <f>J788+1</f>
        <v>157</v>
      </c>
      <c r="K797" s="31"/>
      <c r="L797" s="31"/>
      <c r="M797" s="112"/>
    </row>
    <row r="798" spans="1:13" s="2" customFormat="1">
      <c r="A798" s="18"/>
      <c r="B798" s="31"/>
      <c r="E798" s="34"/>
      <c r="F798" s="31"/>
      <c r="H798" s="20"/>
      <c r="I798" s="31"/>
      <c r="J798" s="35"/>
      <c r="K798" s="31"/>
      <c r="L798" s="31"/>
      <c r="M798" s="112"/>
    </row>
    <row r="799" spans="1:13" ht="39" customHeight="1">
      <c r="A799" s="22" t="s">
        <v>1300</v>
      </c>
      <c r="B799" s="88" t="s">
        <v>749</v>
      </c>
      <c r="C799" s="8">
        <v>369</v>
      </c>
      <c r="D799" s="3" t="s">
        <v>1311</v>
      </c>
      <c r="E799" s="4" t="s">
        <v>47</v>
      </c>
      <c r="F799" s="5" t="s">
        <v>1301</v>
      </c>
      <c r="G799" s="13" t="s">
        <v>1302</v>
      </c>
      <c r="H799" s="5" t="s">
        <v>113</v>
      </c>
      <c r="I799" s="4" t="s">
        <v>1201</v>
      </c>
      <c r="J799" s="36"/>
      <c r="K799" s="31">
        <v>1</v>
      </c>
      <c r="L799" s="31">
        <v>2</v>
      </c>
      <c r="M799" s="107">
        <f t="shared" ref="M799:M803" si="47">ABS(K799-L799)</f>
        <v>1</v>
      </c>
    </row>
    <row r="800" spans="1:13" s="2" customFormat="1" ht="35.15">
      <c r="A800" s="19" t="s">
        <v>0</v>
      </c>
      <c r="B800" s="31">
        <v>2014</v>
      </c>
      <c r="C800" s="4">
        <v>99</v>
      </c>
      <c r="D800" s="2" t="s">
        <v>1262</v>
      </c>
      <c r="E800" s="34" t="s">
        <v>5</v>
      </c>
      <c r="F800" s="18" t="s">
        <v>358</v>
      </c>
      <c r="G800" s="4" t="s">
        <v>39</v>
      </c>
      <c r="H800" s="1" t="s">
        <v>1014</v>
      </c>
      <c r="I800" s="18" t="s">
        <v>1316</v>
      </c>
      <c r="J800" s="35"/>
      <c r="K800" s="31">
        <v>2</v>
      </c>
      <c r="L800" s="31">
        <v>5</v>
      </c>
      <c r="M800" s="107">
        <f t="shared" si="47"/>
        <v>3</v>
      </c>
    </row>
    <row r="801" spans="1:13" ht="35.15">
      <c r="A801" s="15" t="s">
        <v>1307</v>
      </c>
      <c r="B801" s="88" t="s">
        <v>619</v>
      </c>
      <c r="C801" s="8">
        <v>269</v>
      </c>
      <c r="D801" s="3" t="s">
        <v>1111</v>
      </c>
      <c r="E801" s="4" t="s">
        <v>47</v>
      </c>
      <c r="F801" s="16" t="s">
        <v>1308</v>
      </c>
      <c r="G801" s="4" t="s">
        <v>1309</v>
      </c>
      <c r="H801" s="5" t="s">
        <v>82</v>
      </c>
      <c r="I801" s="4" t="s">
        <v>1313</v>
      </c>
      <c r="J801" s="36"/>
      <c r="K801" s="31">
        <v>3</v>
      </c>
      <c r="L801" s="31">
        <v>3</v>
      </c>
      <c r="M801" s="107">
        <f t="shared" si="47"/>
        <v>0</v>
      </c>
    </row>
    <row r="802" spans="1:13" ht="35.15">
      <c r="A802" s="22" t="s">
        <v>1297</v>
      </c>
      <c r="B802" s="88" t="s">
        <v>657</v>
      </c>
      <c r="C802" s="6">
        <v>569</v>
      </c>
      <c r="D802" s="3" t="s">
        <v>1310</v>
      </c>
      <c r="E802" s="4" t="s">
        <v>47</v>
      </c>
      <c r="F802" s="1" t="s">
        <v>1298</v>
      </c>
      <c r="G802" s="2" t="s">
        <v>1297</v>
      </c>
      <c r="H802" s="16" t="s">
        <v>1299</v>
      </c>
      <c r="I802" s="18" t="s">
        <v>972</v>
      </c>
      <c r="J802" s="36"/>
      <c r="K802" s="31">
        <v>4</v>
      </c>
      <c r="L802" s="31">
        <v>1</v>
      </c>
      <c r="M802" s="107">
        <f t="shared" si="47"/>
        <v>3</v>
      </c>
    </row>
    <row r="803" spans="1:13" ht="35.15">
      <c r="A803" s="15" t="s">
        <v>1303</v>
      </c>
      <c r="B803" s="88" t="s">
        <v>522</v>
      </c>
      <c r="C803" s="8">
        <v>199</v>
      </c>
      <c r="D803" s="3" t="s">
        <v>1312</v>
      </c>
      <c r="E803" s="4" t="s">
        <v>47</v>
      </c>
      <c r="F803" s="5" t="s">
        <v>1304</v>
      </c>
      <c r="G803" s="4" t="s">
        <v>1305</v>
      </c>
      <c r="H803" s="1" t="s">
        <v>1306</v>
      </c>
      <c r="J803" s="36"/>
      <c r="K803" s="31">
        <v>5</v>
      </c>
      <c r="L803" s="31">
        <v>4</v>
      </c>
      <c r="M803" s="107">
        <f t="shared" si="47"/>
        <v>1</v>
      </c>
    </row>
    <row r="804" spans="1:13" s="2" customFormat="1">
      <c r="A804" s="18" t="s">
        <v>1314</v>
      </c>
      <c r="B804" s="31"/>
      <c r="E804" s="34"/>
      <c r="F804" s="31"/>
      <c r="H804" s="20"/>
      <c r="I804" s="31"/>
      <c r="J804" s="35"/>
      <c r="K804" s="31"/>
      <c r="L804" s="31"/>
      <c r="M804" s="112">
        <f>AVERAGE(M799:M803)</f>
        <v>1.6</v>
      </c>
    </row>
    <row r="805" spans="1:13" s="2" customFormat="1">
      <c r="A805" s="18"/>
      <c r="B805" s="31"/>
      <c r="E805" s="34"/>
      <c r="F805" s="31"/>
      <c r="H805" s="20"/>
      <c r="I805" s="31"/>
      <c r="J805" s="35"/>
      <c r="K805" s="31"/>
      <c r="L805" s="31"/>
      <c r="M805" s="110"/>
    </row>
    <row r="806" spans="1:13" s="2" customFormat="1">
      <c r="A806" s="47" t="s">
        <v>1332</v>
      </c>
      <c r="B806" s="31"/>
      <c r="E806" s="34"/>
      <c r="F806" s="31"/>
      <c r="H806" s="20"/>
      <c r="I806" s="31"/>
      <c r="J806" s="4">
        <f>J797+1</f>
        <v>158</v>
      </c>
      <c r="K806" s="31"/>
      <c r="L806" s="31"/>
      <c r="M806" s="112"/>
    </row>
    <row r="807" spans="1:13" s="2" customFormat="1">
      <c r="A807" s="18"/>
      <c r="B807" s="31"/>
      <c r="C807" s="18" t="s">
        <v>1333</v>
      </c>
      <c r="E807" s="34"/>
      <c r="F807" s="31"/>
      <c r="H807" s="20"/>
      <c r="I807" s="31"/>
      <c r="J807" s="35"/>
      <c r="K807" s="31"/>
      <c r="L807" s="31"/>
      <c r="M807" s="112"/>
    </row>
    <row r="808" spans="1:13" s="2" customFormat="1">
      <c r="A808" s="41" t="s">
        <v>1334</v>
      </c>
      <c r="B808" s="95">
        <v>2015</v>
      </c>
      <c r="C808" s="38">
        <v>544.13</v>
      </c>
      <c r="E808" s="34" t="s">
        <v>5</v>
      </c>
      <c r="F808" s="39" t="s">
        <v>564</v>
      </c>
      <c r="G808" s="37" t="s">
        <v>1317</v>
      </c>
      <c r="H808" s="39" t="s">
        <v>1337</v>
      </c>
      <c r="I808" s="40"/>
      <c r="J808" s="36"/>
      <c r="K808" s="31">
        <v>1</v>
      </c>
      <c r="L808" s="31">
        <v>1</v>
      </c>
      <c r="M808" s="107">
        <f t="shared" ref="M808:M811" si="48">ABS(K808-L808)</f>
        <v>0</v>
      </c>
    </row>
    <row r="809" spans="1:13" s="2" customFormat="1">
      <c r="A809" s="41" t="s">
        <v>1319</v>
      </c>
      <c r="B809" s="95">
        <v>2011</v>
      </c>
      <c r="C809" s="38">
        <v>517.17999999999995</v>
      </c>
      <c r="E809" s="34" t="s">
        <v>5</v>
      </c>
      <c r="F809" s="39" t="s">
        <v>564</v>
      </c>
      <c r="G809" s="37" t="s">
        <v>1318</v>
      </c>
      <c r="H809" s="39" t="s">
        <v>1338</v>
      </c>
      <c r="I809" s="40"/>
      <c r="J809" s="35"/>
      <c r="K809" s="31">
        <v>2</v>
      </c>
      <c r="L809" s="31">
        <v>2</v>
      </c>
      <c r="M809" s="107">
        <f t="shared" si="48"/>
        <v>0</v>
      </c>
    </row>
    <row r="810" spans="1:13" s="2" customFormat="1">
      <c r="A810" s="41" t="s">
        <v>1331</v>
      </c>
      <c r="B810" s="95">
        <v>2014</v>
      </c>
      <c r="C810" s="38">
        <v>265.13</v>
      </c>
      <c r="E810" s="34" t="s">
        <v>5</v>
      </c>
      <c r="F810" s="39" t="s">
        <v>564</v>
      </c>
      <c r="G810" s="39" t="s">
        <v>1320</v>
      </c>
      <c r="H810" s="39" t="s">
        <v>1338</v>
      </c>
      <c r="I810" s="39"/>
      <c r="J810" s="36"/>
      <c r="K810" s="31">
        <v>3</v>
      </c>
      <c r="L810" s="31">
        <v>3</v>
      </c>
      <c r="M810" s="107">
        <f t="shared" si="48"/>
        <v>0</v>
      </c>
    </row>
    <row r="811" spans="1:13" s="2" customFormat="1">
      <c r="A811" s="41" t="s">
        <v>1322</v>
      </c>
      <c r="B811" s="95">
        <v>2015</v>
      </c>
      <c r="C811" s="38">
        <v>226.98</v>
      </c>
      <c r="E811" s="34" t="s">
        <v>5</v>
      </c>
      <c r="F811" s="39" t="s">
        <v>1323</v>
      </c>
      <c r="G811" s="37" t="s">
        <v>1321</v>
      </c>
      <c r="H811" s="2" t="s">
        <v>1339</v>
      </c>
      <c r="I811" s="40"/>
      <c r="J811" s="36"/>
      <c r="K811" s="31">
        <v>4</v>
      </c>
      <c r="L811" s="31">
        <v>4</v>
      </c>
      <c r="M811" s="107">
        <f t="shared" si="48"/>
        <v>0</v>
      </c>
    </row>
    <row r="812" spans="1:13" s="2" customFormat="1" ht="36.75" customHeight="1">
      <c r="A812" s="37" t="s">
        <v>1329</v>
      </c>
      <c r="B812" s="95"/>
      <c r="C812" s="38"/>
      <c r="E812" s="34"/>
      <c r="F812" s="39"/>
      <c r="G812" s="37"/>
      <c r="H812" s="39"/>
      <c r="I812" s="40"/>
      <c r="J812" s="36"/>
      <c r="K812" s="31"/>
      <c r="L812" s="31"/>
      <c r="M812" s="112">
        <f>AVERAGE(M807:M811)</f>
        <v>0</v>
      </c>
    </row>
    <row r="813" spans="1:13" s="2" customFormat="1">
      <c r="A813" s="41" t="s">
        <v>1324</v>
      </c>
      <c r="B813" s="95">
        <v>2015</v>
      </c>
      <c r="C813" s="38">
        <v>522.36</v>
      </c>
      <c r="E813" s="34" t="s">
        <v>5</v>
      </c>
      <c r="F813" s="39" t="s">
        <v>1323</v>
      </c>
      <c r="G813" s="37" t="s">
        <v>1321</v>
      </c>
      <c r="H813" s="2" t="s">
        <v>1339</v>
      </c>
      <c r="I813" s="40"/>
      <c r="J813" s="36"/>
      <c r="K813" s="31"/>
      <c r="L813" s="31"/>
      <c r="M813" s="110"/>
    </row>
    <row r="814" spans="1:13" s="2" customFormat="1">
      <c r="A814" s="41" t="s">
        <v>1326</v>
      </c>
      <c r="B814" s="95">
        <v>2015</v>
      </c>
      <c r="C814" s="38">
        <v>517.17999999999995</v>
      </c>
      <c r="E814" s="34" t="s">
        <v>5</v>
      </c>
      <c r="F814" s="39" t="s">
        <v>76</v>
      </c>
      <c r="G814" s="37" t="s">
        <v>1325</v>
      </c>
      <c r="H814" s="39" t="s">
        <v>1268</v>
      </c>
      <c r="I814" s="40"/>
      <c r="J814" s="36"/>
      <c r="K814" s="31"/>
      <c r="L814" s="31"/>
      <c r="M814" s="110"/>
    </row>
    <row r="815" spans="1:13" s="2" customFormat="1">
      <c r="A815" s="41" t="s">
        <v>1336</v>
      </c>
      <c r="B815" s="95">
        <v>2015</v>
      </c>
      <c r="C815" s="38">
        <v>455</v>
      </c>
      <c r="E815" s="34" t="s">
        <v>5</v>
      </c>
      <c r="F815" s="39" t="s">
        <v>564</v>
      </c>
      <c r="G815" s="37" t="s">
        <v>1317</v>
      </c>
      <c r="H815" s="2" t="s">
        <v>1340</v>
      </c>
      <c r="I815" s="40"/>
      <c r="J815" s="36"/>
      <c r="K815" s="31"/>
      <c r="L815" s="31"/>
      <c r="M815" s="110"/>
    </row>
    <row r="816" spans="1:13" s="2" customFormat="1" ht="18" customHeight="1">
      <c r="A816" s="41" t="s">
        <v>1343</v>
      </c>
      <c r="B816" s="95">
        <v>2014</v>
      </c>
      <c r="C816" s="38">
        <v>356.53</v>
      </c>
      <c r="E816" s="34" t="s">
        <v>5</v>
      </c>
      <c r="F816" s="39" t="s">
        <v>564</v>
      </c>
      <c r="G816" s="37" t="s">
        <v>1327</v>
      </c>
      <c r="H816" s="2" t="s">
        <v>1341</v>
      </c>
      <c r="I816" s="40"/>
      <c r="J816" s="36"/>
      <c r="K816" s="31"/>
      <c r="L816" s="31"/>
      <c r="M816" s="110"/>
    </row>
    <row r="817" spans="1:13" s="2" customFormat="1">
      <c r="A817" s="41" t="s">
        <v>1335</v>
      </c>
      <c r="B817" s="95">
        <v>2014</v>
      </c>
      <c r="C817" s="38">
        <v>339.36</v>
      </c>
      <c r="E817" s="34" t="s">
        <v>5</v>
      </c>
      <c r="F817" s="39" t="s">
        <v>564</v>
      </c>
      <c r="G817" s="37" t="s">
        <v>1317</v>
      </c>
      <c r="H817" s="2" t="s">
        <v>1340</v>
      </c>
      <c r="I817" s="40"/>
      <c r="J817" s="36"/>
      <c r="K817" s="31"/>
      <c r="L817" s="31"/>
      <c r="M817" s="110"/>
    </row>
    <row r="818" spans="1:13" s="2" customFormat="1">
      <c r="A818" s="41" t="s">
        <v>1342</v>
      </c>
      <c r="B818" s="95">
        <v>2007</v>
      </c>
      <c r="C818" s="38">
        <v>165.63</v>
      </c>
      <c r="E818" s="34" t="s">
        <v>5</v>
      </c>
      <c r="F818" s="39" t="s">
        <v>76</v>
      </c>
      <c r="G818" s="37" t="s">
        <v>1328</v>
      </c>
      <c r="H818" s="2" t="s">
        <v>1344</v>
      </c>
      <c r="I818" s="40"/>
      <c r="J818" s="36"/>
      <c r="K818" s="31"/>
      <c r="L818" s="31"/>
      <c r="M818" s="110"/>
    </row>
    <row r="819" spans="1:13" s="2" customFormat="1">
      <c r="A819" s="18" t="s">
        <v>1330</v>
      </c>
      <c r="B819" s="31"/>
      <c r="E819" s="34"/>
      <c r="F819" s="31"/>
      <c r="H819" s="20"/>
      <c r="I819" s="31"/>
      <c r="J819" s="35"/>
      <c r="K819" s="31"/>
      <c r="L819" s="31"/>
      <c r="M819" s="112"/>
    </row>
    <row r="820" spans="1:13" s="2" customFormat="1">
      <c r="A820" s="18"/>
      <c r="B820" s="31"/>
      <c r="E820" s="34"/>
      <c r="F820" s="31"/>
      <c r="H820" s="20"/>
      <c r="I820" s="31"/>
      <c r="J820" s="35"/>
      <c r="K820" s="31"/>
      <c r="L820" s="31"/>
      <c r="M820" s="110"/>
    </row>
    <row r="821" spans="1:13" s="2" customFormat="1">
      <c r="A821" s="47" t="s">
        <v>1376</v>
      </c>
      <c r="B821" s="31"/>
      <c r="E821" s="34"/>
      <c r="F821" s="31"/>
      <c r="H821" s="20"/>
      <c r="I821" s="31"/>
      <c r="J821" s="4">
        <f>J806+1</f>
        <v>159</v>
      </c>
      <c r="K821" s="31"/>
      <c r="L821" s="31"/>
      <c r="M821" s="112"/>
    </row>
    <row r="822" spans="1:13" s="2" customFormat="1">
      <c r="A822" s="18"/>
      <c r="B822" s="31"/>
      <c r="E822" s="34"/>
      <c r="F822" s="31"/>
      <c r="H822" s="20"/>
      <c r="I822" s="31"/>
      <c r="J822" s="35"/>
      <c r="K822" s="31"/>
      <c r="L822" s="31"/>
      <c r="M822" s="110"/>
    </row>
    <row r="823" spans="1:13" s="18" customFormat="1">
      <c r="A823" s="61" t="s">
        <v>1345</v>
      </c>
      <c r="B823" s="31">
        <v>2007</v>
      </c>
      <c r="C823" s="2">
        <v>452</v>
      </c>
      <c r="D823" s="2" t="s">
        <v>1262</v>
      </c>
      <c r="E823" s="34" t="s">
        <v>47</v>
      </c>
      <c r="F823" s="18" t="s">
        <v>1346</v>
      </c>
      <c r="G823" s="18" t="s">
        <v>1347</v>
      </c>
      <c r="H823" s="68" t="s">
        <v>1348</v>
      </c>
      <c r="I823" s="18" t="s">
        <v>1349</v>
      </c>
      <c r="J823" s="69"/>
      <c r="K823" s="31">
        <v>1</v>
      </c>
      <c r="L823" s="31">
        <v>1</v>
      </c>
      <c r="M823" s="107">
        <f t="shared" ref="M823:M827" si="49">ABS(K823-L823)</f>
        <v>0</v>
      </c>
    </row>
    <row r="824" spans="1:13" s="18" customFormat="1">
      <c r="A824" s="61" t="s">
        <v>1350</v>
      </c>
      <c r="B824" s="31">
        <v>2013</v>
      </c>
      <c r="C824" s="2">
        <v>261</v>
      </c>
      <c r="D824" s="2" t="s">
        <v>1262</v>
      </c>
      <c r="E824" s="34" t="s">
        <v>26</v>
      </c>
      <c r="F824" s="18" t="s">
        <v>1351</v>
      </c>
      <c r="G824" s="2" t="s">
        <v>1352</v>
      </c>
      <c r="H824" s="68" t="s">
        <v>1353</v>
      </c>
      <c r="I824" s="18" t="s">
        <v>715</v>
      </c>
      <c r="J824" s="69"/>
      <c r="K824" s="31">
        <v>2</v>
      </c>
      <c r="L824" s="31">
        <v>3</v>
      </c>
      <c r="M824" s="107">
        <f t="shared" si="49"/>
        <v>1</v>
      </c>
    </row>
    <row r="825" spans="1:13" s="18" customFormat="1" ht="30">
      <c r="A825" s="19" t="s">
        <v>0</v>
      </c>
      <c r="B825" s="31">
        <v>2014</v>
      </c>
      <c r="C825" s="4">
        <v>89</v>
      </c>
      <c r="D825" s="2" t="s">
        <v>1262</v>
      </c>
      <c r="E825" s="34" t="s">
        <v>5</v>
      </c>
      <c r="F825" s="18" t="s">
        <v>358</v>
      </c>
      <c r="G825" s="4" t="s">
        <v>39</v>
      </c>
      <c r="H825" s="42" t="s">
        <v>1014</v>
      </c>
      <c r="I825" s="33"/>
      <c r="J825" s="69"/>
      <c r="K825" s="31">
        <v>3</v>
      </c>
      <c r="L825" s="31">
        <v>5</v>
      </c>
      <c r="M825" s="107">
        <f t="shared" si="49"/>
        <v>2</v>
      </c>
    </row>
    <row r="826" spans="1:13" s="18" customFormat="1">
      <c r="A826" s="61" t="s">
        <v>1356</v>
      </c>
      <c r="B826" s="31">
        <v>2016</v>
      </c>
      <c r="C826" s="2">
        <v>250</v>
      </c>
      <c r="D826" s="18" t="s">
        <v>1262</v>
      </c>
      <c r="E826" s="34" t="s">
        <v>26</v>
      </c>
      <c r="F826" s="18" t="s">
        <v>1357</v>
      </c>
      <c r="G826" s="18" t="s">
        <v>1354</v>
      </c>
      <c r="H826" s="68" t="s">
        <v>1355</v>
      </c>
      <c r="J826" s="69"/>
      <c r="K826" s="31">
        <v>4</v>
      </c>
      <c r="L826" s="31">
        <v>4</v>
      </c>
      <c r="M826" s="107">
        <f t="shared" si="49"/>
        <v>0</v>
      </c>
    </row>
    <row r="827" spans="1:13" s="18" customFormat="1">
      <c r="A827" s="61" t="s">
        <v>1358</v>
      </c>
      <c r="B827" s="31">
        <v>2013</v>
      </c>
      <c r="C827" s="2">
        <v>320</v>
      </c>
      <c r="D827" s="18" t="s">
        <v>1262</v>
      </c>
      <c r="E827" s="34" t="s">
        <v>47</v>
      </c>
      <c r="F827" s="2" t="s">
        <v>304</v>
      </c>
      <c r="G827" s="18" t="s">
        <v>1360</v>
      </c>
      <c r="H827" s="68" t="s">
        <v>1359</v>
      </c>
      <c r="I827" s="18" t="s">
        <v>1361</v>
      </c>
      <c r="J827" s="69"/>
      <c r="K827" s="31">
        <v>5</v>
      </c>
      <c r="L827" s="31">
        <v>2</v>
      </c>
      <c r="M827" s="107">
        <f t="shared" si="49"/>
        <v>3</v>
      </c>
    </row>
    <row r="828" spans="1:13" s="18" customFormat="1">
      <c r="A828" s="18" t="s">
        <v>1362</v>
      </c>
      <c r="B828" s="31"/>
      <c r="E828" s="34"/>
      <c r="H828" s="68"/>
      <c r="J828" s="69"/>
      <c r="K828" s="31"/>
      <c r="L828" s="31"/>
      <c r="M828" s="112">
        <f>AVERAGE(M823:M827)</f>
        <v>1.2</v>
      </c>
    </row>
    <row r="829" spans="1:13" s="2" customFormat="1">
      <c r="A829" s="18"/>
      <c r="B829" s="31"/>
      <c r="E829" s="34"/>
      <c r="F829" s="31"/>
      <c r="H829" s="20"/>
      <c r="I829" s="31"/>
      <c r="J829" s="35"/>
      <c r="K829" s="31"/>
      <c r="L829" s="31"/>
      <c r="M829" s="110"/>
    </row>
    <row r="830" spans="1:13" s="2" customFormat="1">
      <c r="A830" s="47" t="s">
        <v>1364</v>
      </c>
      <c r="B830" s="31"/>
      <c r="E830" s="34"/>
      <c r="F830" s="31"/>
      <c r="H830" s="20"/>
      <c r="I830" s="31"/>
      <c r="J830" s="4">
        <f>J821+1</f>
        <v>160</v>
      </c>
      <c r="K830" s="31"/>
      <c r="L830" s="31"/>
      <c r="M830" s="112"/>
    </row>
    <row r="831" spans="1:13" s="2" customFormat="1">
      <c r="A831" s="18"/>
      <c r="B831" s="31"/>
      <c r="E831" s="34"/>
      <c r="F831" s="31"/>
      <c r="H831" s="20"/>
      <c r="I831" s="31"/>
      <c r="J831" s="35"/>
      <c r="K831" s="31"/>
      <c r="L831" s="31"/>
      <c r="M831" s="110"/>
    </row>
    <row r="832" spans="1:13" s="2" customFormat="1">
      <c r="A832" s="61" t="s">
        <v>1371</v>
      </c>
      <c r="B832" s="31">
        <v>2012</v>
      </c>
      <c r="C832" s="2">
        <v>439</v>
      </c>
      <c r="D832" s="2" t="s">
        <v>1262</v>
      </c>
      <c r="E832" s="34" t="s">
        <v>26</v>
      </c>
      <c r="F832" s="18" t="s">
        <v>1372</v>
      </c>
      <c r="G832" s="70" t="s">
        <v>1373</v>
      </c>
      <c r="H832" s="68" t="s">
        <v>147</v>
      </c>
      <c r="I832" s="18"/>
      <c r="J832" s="69"/>
      <c r="K832" s="31">
        <v>1</v>
      </c>
      <c r="L832" s="31">
        <v>2</v>
      </c>
      <c r="M832" s="107">
        <f t="shared" ref="M832:M836" si="50">ABS(K832-L832)</f>
        <v>1</v>
      </c>
    </row>
    <row r="833" spans="1:13" s="2" customFormat="1">
      <c r="A833" s="61" t="s">
        <v>80</v>
      </c>
      <c r="B833" s="31">
        <v>2011</v>
      </c>
      <c r="C833" s="2">
        <v>329</v>
      </c>
      <c r="D833" s="2" t="s">
        <v>1191</v>
      </c>
      <c r="E833" s="34" t="s">
        <v>26</v>
      </c>
      <c r="F833" s="18" t="s">
        <v>663</v>
      </c>
      <c r="G833" s="2" t="s">
        <v>1369</v>
      </c>
      <c r="H833" s="68" t="s">
        <v>1370</v>
      </c>
      <c r="I833" s="18" t="s">
        <v>1377</v>
      </c>
      <c r="J833" s="69"/>
      <c r="K833" s="31">
        <v>2</v>
      </c>
      <c r="L833" s="31">
        <v>3</v>
      </c>
      <c r="M833" s="107">
        <f t="shared" si="50"/>
        <v>1</v>
      </c>
    </row>
    <row r="834" spans="1:13" s="2" customFormat="1">
      <c r="A834" s="19" t="s">
        <v>1366</v>
      </c>
      <c r="B834" s="31">
        <v>2013</v>
      </c>
      <c r="C834" s="2">
        <v>299</v>
      </c>
      <c r="D834" s="2" t="s">
        <v>1262</v>
      </c>
      <c r="E834" s="34" t="s">
        <v>26</v>
      </c>
      <c r="F834" s="2" t="s">
        <v>1357</v>
      </c>
      <c r="G834" s="2" t="s">
        <v>1367</v>
      </c>
      <c r="H834" s="2" t="s">
        <v>1368</v>
      </c>
      <c r="J834" s="69"/>
      <c r="K834" s="31">
        <v>3</v>
      </c>
      <c r="L834" s="31">
        <v>4</v>
      </c>
      <c r="M834" s="107">
        <f t="shared" si="50"/>
        <v>1</v>
      </c>
    </row>
    <row r="835" spans="1:13" s="2" customFormat="1">
      <c r="A835" s="61" t="s">
        <v>1365</v>
      </c>
      <c r="B835" s="31">
        <v>2013</v>
      </c>
      <c r="C835" s="2">
        <v>569</v>
      </c>
      <c r="D835" s="2" t="s">
        <v>1191</v>
      </c>
      <c r="E835" s="34" t="s">
        <v>26</v>
      </c>
      <c r="F835" s="18" t="s">
        <v>148</v>
      </c>
      <c r="G835" s="18" t="s">
        <v>1250</v>
      </c>
      <c r="H835" s="68" t="s">
        <v>145</v>
      </c>
      <c r="I835" s="18" t="s">
        <v>1374</v>
      </c>
      <c r="J835" s="69"/>
      <c r="K835" s="31">
        <v>4</v>
      </c>
      <c r="L835" s="31">
        <v>1</v>
      </c>
      <c r="M835" s="107">
        <f t="shared" si="50"/>
        <v>3</v>
      </c>
    </row>
    <row r="836" spans="1:13" s="2" customFormat="1" ht="30">
      <c r="A836" s="19" t="s">
        <v>0</v>
      </c>
      <c r="B836" s="31">
        <v>2014</v>
      </c>
      <c r="C836" s="4">
        <v>89</v>
      </c>
      <c r="D836" s="2" t="s">
        <v>1262</v>
      </c>
      <c r="E836" s="34" t="s">
        <v>5</v>
      </c>
      <c r="F836" s="18" t="s">
        <v>358</v>
      </c>
      <c r="G836" s="4" t="s">
        <v>39</v>
      </c>
      <c r="H836" s="42" t="s">
        <v>1014</v>
      </c>
      <c r="I836" s="33"/>
      <c r="J836" s="69"/>
      <c r="K836" s="31">
        <v>5</v>
      </c>
      <c r="L836" s="31">
        <v>5</v>
      </c>
      <c r="M836" s="107">
        <f t="shared" si="50"/>
        <v>0</v>
      </c>
    </row>
    <row r="837" spans="1:13" s="2" customFormat="1">
      <c r="A837" s="18" t="s">
        <v>1375</v>
      </c>
      <c r="B837" s="31"/>
      <c r="C837" s="18"/>
      <c r="D837" s="18"/>
      <c r="E837" s="34"/>
      <c r="F837" s="18"/>
      <c r="G837" s="18"/>
      <c r="H837" s="68"/>
      <c r="I837" s="18"/>
      <c r="J837" s="69"/>
      <c r="K837" s="31"/>
      <c r="L837" s="31"/>
      <c r="M837" s="112">
        <f>AVERAGE(M832:M836)</f>
        <v>1.2</v>
      </c>
    </row>
    <row r="838" spans="1:13" s="2" customFormat="1">
      <c r="A838" s="18"/>
      <c r="B838" s="31"/>
      <c r="E838" s="34"/>
      <c r="F838" s="31"/>
      <c r="H838" s="20"/>
      <c r="I838" s="31"/>
      <c r="J838" s="35"/>
      <c r="K838" s="31"/>
      <c r="L838" s="31"/>
      <c r="M838" s="110"/>
    </row>
    <row r="839" spans="1:13" s="2" customFormat="1">
      <c r="A839" s="47" t="s">
        <v>1378</v>
      </c>
      <c r="B839" s="31"/>
      <c r="E839" s="34"/>
      <c r="F839" s="31"/>
      <c r="H839" s="20"/>
      <c r="I839" s="31"/>
      <c r="J839" s="4">
        <f>J830+1</f>
        <v>161</v>
      </c>
      <c r="K839" s="31"/>
      <c r="L839" s="31"/>
      <c r="M839" s="112"/>
    </row>
    <row r="840" spans="1:13" s="2" customFormat="1">
      <c r="A840" s="18"/>
      <c r="B840" s="31"/>
      <c r="E840" s="34"/>
      <c r="F840" s="31"/>
      <c r="H840" s="20"/>
      <c r="I840" s="31"/>
      <c r="J840" s="35"/>
      <c r="K840" s="31"/>
      <c r="L840" s="31"/>
      <c r="M840" s="110"/>
    </row>
    <row r="841" spans="1:13" s="2" customFormat="1">
      <c r="A841" s="22" t="s">
        <v>1380</v>
      </c>
      <c r="B841" s="31">
        <v>1978</v>
      </c>
      <c r="E841" s="34" t="s">
        <v>460</v>
      </c>
      <c r="F841" s="31" t="s">
        <v>1381</v>
      </c>
      <c r="G841" s="2" t="s">
        <v>1379</v>
      </c>
      <c r="H841" s="2" t="s">
        <v>473</v>
      </c>
      <c r="I841" s="31"/>
      <c r="J841" s="35"/>
      <c r="K841" s="31" t="s">
        <v>1405</v>
      </c>
      <c r="L841" s="31"/>
      <c r="M841" s="110"/>
    </row>
    <row r="842" spans="1:13" s="2" customFormat="1" ht="18.45">
      <c r="A842" s="22" t="s">
        <v>1382</v>
      </c>
      <c r="B842" s="31">
        <v>1986</v>
      </c>
      <c r="E842" s="34" t="s">
        <v>47</v>
      </c>
      <c r="F842" s="6" t="s">
        <v>1383</v>
      </c>
      <c r="G842" s="1" t="s">
        <v>1384</v>
      </c>
      <c r="H842" s="71" t="s">
        <v>1385</v>
      </c>
      <c r="I842" s="31"/>
      <c r="J842" s="35"/>
      <c r="K842" s="31"/>
      <c r="L842" s="31"/>
      <c r="M842" s="110"/>
    </row>
    <row r="843" spans="1:13" s="2" customFormat="1">
      <c r="A843" s="7" t="s">
        <v>1386</v>
      </c>
      <c r="B843" s="31">
        <v>1987</v>
      </c>
      <c r="E843" s="34" t="s">
        <v>47</v>
      </c>
      <c r="F843" s="31" t="s">
        <v>1389</v>
      </c>
      <c r="G843" s="2" t="s">
        <v>1388</v>
      </c>
      <c r="H843" s="72" t="s">
        <v>1387</v>
      </c>
      <c r="I843" s="31"/>
      <c r="J843" s="35"/>
      <c r="K843" s="31"/>
      <c r="L843" s="31"/>
      <c r="M843" s="110"/>
    </row>
    <row r="844" spans="1:13" s="2" customFormat="1">
      <c r="A844" s="61" t="s">
        <v>1390</v>
      </c>
      <c r="B844" s="31">
        <v>1995</v>
      </c>
      <c r="E844" s="34" t="s">
        <v>47</v>
      </c>
      <c r="F844" s="31" t="s">
        <v>1391</v>
      </c>
      <c r="G844" s="1" t="s">
        <v>1392</v>
      </c>
      <c r="H844" s="20" t="s">
        <v>82</v>
      </c>
      <c r="I844" s="31"/>
      <c r="J844" s="35"/>
      <c r="K844" s="31"/>
      <c r="L844" s="31"/>
      <c r="M844" s="110"/>
    </row>
    <row r="845" spans="1:13" s="2" customFormat="1" ht="30">
      <c r="A845" s="19" t="s">
        <v>0</v>
      </c>
      <c r="B845" s="31">
        <v>2014</v>
      </c>
      <c r="C845" s="4">
        <v>89</v>
      </c>
      <c r="D845" s="2" t="s">
        <v>1262</v>
      </c>
      <c r="E845" s="34" t="s">
        <v>5</v>
      </c>
      <c r="F845" s="31" t="s">
        <v>358</v>
      </c>
      <c r="G845" s="4" t="s">
        <v>39</v>
      </c>
      <c r="H845" s="42" t="s">
        <v>1014</v>
      </c>
      <c r="I845" s="31"/>
      <c r="J845" s="35"/>
      <c r="K845" s="31"/>
      <c r="L845" s="31"/>
      <c r="M845" s="110"/>
    </row>
    <row r="846" spans="1:13" s="2" customFormat="1">
      <c r="A846" s="18" t="s">
        <v>1411</v>
      </c>
      <c r="B846" s="31"/>
      <c r="C846" s="18"/>
      <c r="D846" s="18"/>
      <c r="E846" s="34"/>
      <c r="F846" s="18"/>
      <c r="G846" s="18"/>
      <c r="H846" s="68"/>
      <c r="I846" s="31"/>
      <c r="J846" s="35"/>
      <c r="K846" s="31"/>
      <c r="L846" s="31"/>
      <c r="M846" s="110"/>
    </row>
    <row r="847" spans="1:13" s="2" customFormat="1">
      <c r="A847" s="18"/>
      <c r="B847" s="31"/>
      <c r="E847" s="34"/>
      <c r="F847" s="31"/>
      <c r="H847" s="20"/>
      <c r="I847" s="31"/>
      <c r="J847" s="35"/>
      <c r="K847" s="31"/>
      <c r="L847" s="31"/>
      <c r="M847" s="110"/>
    </row>
    <row r="848" spans="1:13" s="2" customFormat="1">
      <c r="A848" s="47" t="s">
        <v>1408</v>
      </c>
      <c r="B848" s="31"/>
      <c r="E848" s="34"/>
      <c r="F848" s="31"/>
      <c r="H848" s="20"/>
      <c r="I848" s="31"/>
      <c r="J848" s="4">
        <f>J839+1</f>
        <v>162</v>
      </c>
      <c r="K848" s="31"/>
      <c r="L848" s="31"/>
      <c r="M848" s="31"/>
    </row>
    <row r="849" spans="1:13" s="2" customFormat="1">
      <c r="A849" s="18"/>
      <c r="B849" s="31"/>
      <c r="E849" s="34"/>
      <c r="F849" s="31"/>
      <c r="H849" s="20"/>
      <c r="I849" s="31"/>
      <c r="J849" s="35"/>
      <c r="K849" s="31"/>
      <c r="L849" s="31"/>
      <c r="M849" s="31"/>
    </row>
    <row r="850" spans="1:13" s="2" customFormat="1">
      <c r="A850" s="19" t="s">
        <v>1397</v>
      </c>
      <c r="B850" s="31">
        <v>2011</v>
      </c>
      <c r="C850" s="4">
        <v>362</v>
      </c>
      <c r="D850" s="2" t="s">
        <v>1394</v>
      </c>
      <c r="E850" s="73" t="s">
        <v>5</v>
      </c>
      <c r="F850" s="2" t="s">
        <v>564</v>
      </c>
      <c r="G850" s="2" t="s">
        <v>1318</v>
      </c>
      <c r="H850" s="4" t="s">
        <v>1268</v>
      </c>
      <c r="I850" s="2" t="s">
        <v>1409</v>
      </c>
      <c r="K850" s="31">
        <v>1</v>
      </c>
      <c r="L850" s="31">
        <v>2</v>
      </c>
      <c r="M850" s="107">
        <f t="shared" ref="M850:M854" si="51">ABS(K850-L850)</f>
        <v>1</v>
      </c>
    </row>
    <row r="851" spans="1:13" s="2" customFormat="1">
      <c r="A851" s="2" t="s">
        <v>1399</v>
      </c>
      <c r="B851" s="31">
        <v>2009</v>
      </c>
      <c r="C851" s="4">
        <v>429</v>
      </c>
      <c r="D851" s="2" t="s">
        <v>1395</v>
      </c>
      <c r="E851" s="73" t="s">
        <v>5</v>
      </c>
      <c r="F851" s="2" t="s">
        <v>76</v>
      </c>
      <c r="G851" s="2" t="s">
        <v>169</v>
      </c>
      <c r="H851" s="74" t="s">
        <v>1404</v>
      </c>
      <c r="I851" s="18" t="s">
        <v>1412</v>
      </c>
      <c r="K851" s="31">
        <v>2</v>
      </c>
      <c r="L851" s="31">
        <v>1</v>
      </c>
      <c r="M851" s="107">
        <f t="shared" si="51"/>
        <v>1</v>
      </c>
    </row>
    <row r="852" spans="1:13" s="2" customFormat="1">
      <c r="A852" s="19" t="s">
        <v>1171</v>
      </c>
      <c r="B852" s="31">
        <v>2013</v>
      </c>
      <c r="C852" s="4">
        <v>306</v>
      </c>
      <c r="D852" s="2" t="s">
        <v>1396</v>
      </c>
      <c r="E852" s="73" t="s">
        <v>5</v>
      </c>
      <c r="F852" s="2" t="s">
        <v>1153</v>
      </c>
      <c r="G852" s="2" t="s">
        <v>1171</v>
      </c>
      <c r="H852" s="75" t="s">
        <v>1400</v>
      </c>
      <c r="I852" s="31"/>
      <c r="K852" s="31">
        <v>3</v>
      </c>
      <c r="L852" s="31">
        <v>3</v>
      </c>
      <c r="M852" s="107">
        <f t="shared" si="51"/>
        <v>0</v>
      </c>
    </row>
    <row r="853" spans="1:13" s="2" customFormat="1">
      <c r="A853" s="19" t="s">
        <v>0</v>
      </c>
      <c r="B853" s="31">
        <v>2015</v>
      </c>
      <c r="C853" s="4">
        <v>89</v>
      </c>
      <c r="D853" s="2" t="s">
        <v>1395</v>
      </c>
      <c r="E853" s="73" t="s">
        <v>5</v>
      </c>
      <c r="F853" s="2" t="s">
        <v>358</v>
      </c>
      <c r="G853" s="4" t="s">
        <v>39</v>
      </c>
      <c r="H853" s="43" t="s">
        <v>1014</v>
      </c>
      <c r="I853" s="31"/>
      <c r="K853" s="31">
        <v>4</v>
      </c>
      <c r="L853" s="31">
        <v>5</v>
      </c>
      <c r="M853" s="107">
        <f t="shared" si="51"/>
        <v>1</v>
      </c>
    </row>
    <row r="854" spans="1:13" s="2" customFormat="1">
      <c r="A854" s="19" t="s">
        <v>1402</v>
      </c>
      <c r="B854" s="31">
        <v>2017</v>
      </c>
      <c r="C854" s="4">
        <v>189</v>
      </c>
      <c r="D854" s="2" t="s">
        <v>1395</v>
      </c>
      <c r="E854" s="73" t="s">
        <v>5</v>
      </c>
      <c r="F854" s="2" t="s">
        <v>1393</v>
      </c>
      <c r="G854" s="2" t="s">
        <v>1401</v>
      </c>
      <c r="H854" s="2" t="s">
        <v>1403</v>
      </c>
      <c r="I854" s="18" t="s">
        <v>1410</v>
      </c>
      <c r="K854" s="31">
        <v>5</v>
      </c>
      <c r="L854" s="31">
        <v>4</v>
      </c>
      <c r="M854" s="107">
        <f t="shared" si="51"/>
        <v>1</v>
      </c>
    </row>
    <row r="855" spans="1:13" s="2" customFormat="1">
      <c r="A855" s="18" t="s">
        <v>1398</v>
      </c>
      <c r="B855" s="31"/>
      <c r="E855" s="34"/>
      <c r="F855" s="31"/>
      <c r="H855" s="20"/>
      <c r="I855" s="31"/>
      <c r="J855" s="35"/>
      <c r="K855" s="31"/>
      <c r="L855" s="31"/>
      <c r="M855" s="112">
        <f>AVERAGE(M850:M854)</f>
        <v>0.8</v>
      </c>
    </row>
    <row r="856" spans="1:13" s="2" customFormat="1">
      <c r="A856" s="18"/>
      <c r="B856" s="31"/>
      <c r="E856" s="34"/>
      <c r="F856" s="31"/>
      <c r="H856" s="20"/>
      <c r="I856" s="31"/>
      <c r="J856" s="35"/>
      <c r="K856" s="31"/>
      <c r="L856" s="31"/>
      <c r="M856" s="110"/>
    </row>
    <row r="857" spans="1:13" s="2" customFormat="1">
      <c r="A857" s="18"/>
      <c r="B857" s="31"/>
      <c r="E857" s="34"/>
      <c r="F857" s="31"/>
      <c r="H857" s="20"/>
      <c r="I857" s="31"/>
      <c r="J857" s="35"/>
      <c r="K857" s="31"/>
      <c r="L857" s="31"/>
      <c r="M857" s="110"/>
    </row>
    <row r="858" spans="1:13" s="2" customFormat="1">
      <c r="A858" s="18"/>
      <c r="B858" s="31"/>
      <c r="E858" s="34"/>
      <c r="F858" s="31"/>
      <c r="H858" s="20"/>
      <c r="I858" s="31"/>
      <c r="J858" s="35"/>
      <c r="K858" s="31"/>
      <c r="L858" s="31"/>
      <c r="M858" s="110"/>
    </row>
    <row r="859" spans="1:13" s="2" customFormat="1">
      <c r="A859" s="47" t="s">
        <v>1423</v>
      </c>
      <c r="B859" s="31"/>
      <c r="E859" s="34"/>
      <c r="F859" s="31"/>
      <c r="H859" s="20"/>
      <c r="I859" s="31"/>
      <c r="J859" s="4">
        <f>J848+1</f>
        <v>163</v>
      </c>
      <c r="K859" s="31"/>
      <c r="L859" s="31"/>
      <c r="M859" s="31"/>
    </row>
    <row r="860" spans="1:13" s="2" customFormat="1">
      <c r="A860" s="47"/>
      <c r="B860" s="31"/>
      <c r="E860" s="34"/>
      <c r="F860" s="31"/>
      <c r="H860" s="20"/>
      <c r="I860" s="31"/>
      <c r="J860" s="4"/>
      <c r="K860" s="31"/>
      <c r="L860" s="31"/>
      <c r="M860" s="31"/>
    </row>
    <row r="861" spans="1:13" ht="52.75">
      <c r="A861" s="5" t="s">
        <v>1416</v>
      </c>
      <c r="B861" s="88" t="s">
        <v>619</v>
      </c>
      <c r="C861" s="8">
        <v>529</v>
      </c>
      <c r="D861" s="3" t="s">
        <v>1422</v>
      </c>
      <c r="E861" s="4" t="s">
        <v>47</v>
      </c>
      <c r="F861" s="1" t="s">
        <v>1415</v>
      </c>
      <c r="G861" s="2" t="s">
        <v>1414</v>
      </c>
      <c r="H861" s="44" t="s">
        <v>1413</v>
      </c>
      <c r="K861" s="31">
        <v>1</v>
      </c>
      <c r="L861" s="31">
        <v>2</v>
      </c>
      <c r="M861" s="107">
        <f>ABS(K861-L861)</f>
        <v>1</v>
      </c>
    </row>
    <row r="862" spans="1:13" ht="35.15">
      <c r="A862" s="5" t="s">
        <v>1425</v>
      </c>
      <c r="B862" s="88" t="s">
        <v>619</v>
      </c>
      <c r="C862" s="8">
        <v>274</v>
      </c>
      <c r="D862" s="3" t="s">
        <v>1421</v>
      </c>
      <c r="E862" s="4" t="s">
        <v>47</v>
      </c>
      <c r="F862" s="5" t="s">
        <v>884</v>
      </c>
      <c r="G862" s="2" t="s">
        <v>1309</v>
      </c>
      <c r="H862" s="5" t="s">
        <v>82</v>
      </c>
      <c r="K862" s="31">
        <v>2</v>
      </c>
      <c r="L862" s="31">
        <v>4</v>
      </c>
      <c r="M862" s="107">
        <f t="shared" ref="M862:M865" si="52">ABS(K862-L862)</f>
        <v>2</v>
      </c>
    </row>
    <row r="863" spans="1:13" ht="35.15">
      <c r="A863" s="1" t="s">
        <v>1424</v>
      </c>
      <c r="B863" s="88" t="s">
        <v>522</v>
      </c>
      <c r="C863" s="8">
        <v>469</v>
      </c>
      <c r="D863" s="3" t="s">
        <v>1420</v>
      </c>
      <c r="E863" s="4" t="s">
        <v>47</v>
      </c>
      <c r="F863" s="1" t="s">
        <v>1415</v>
      </c>
      <c r="G863" s="2" t="s">
        <v>1192</v>
      </c>
      <c r="H863" s="5" t="s">
        <v>1426</v>
      </c>
      <c r="K863" s="31">
        <v>3</v>
      </c>
      <c r="L863" s="31">
        <v>3</v>
      </c>
      <c r="M863" s="107">
        <f t="shared" si="52"/>
        <v>0</v>
      </c>
    </row>
    <row r="864" spans="1:13" ht="35.15">
      <c r="A864" s="15" t="s">
        <v>1419</v>
      </c>
      <c r="B864" s="88" t="s">
        <v>619</v>
      </c>
      <c r="C864" s="8">
        <v>749</v>
      </c>
      <c r="D864" s="3" t="s">
        <v>1422</v>
      </c>
      <c r="E864" s="4" t="s">
        <v>47</v>
      </c>
      <c r="F864" s="1" t="s">
        <v>1418</v>
      </c>
      <c r="G864" s="2" t="s">
        <v>1417</v>
      </c>
      <c r="H864" s="5" t="s">
        <v>113</v>
      </c>
      <c r="I864" s="5" t="s">
        <v>1427</v>
      </c>
      <c r="K864" s="31">
        <v>4</v>
      </c>
      <c r="L864" s="31">
        <v>1</v>
      </c>
      <c r="M864" s="107">
        <f t="shared" si="52"/>
        <v>3</v>
      </c>
    </row>
    <row r="865" spans="1:13" s="2" customFormat="1">
      <c r="A865" s="19" t="s">
        <v>0</v>
      </c>
      <c r="B865" s="31">
        <v>2015</v>
      </c>
      <c r="C865" s="4">
        <v>89</v>
      </c>
      <c r="D865" s="2" t="s">
        <v>1428</v>
      </c>
      <c r="E865" s="73" t="s">
        <v>5</v>
      </c>
      <c r="F865" s="2" t="s">
        <v>358</v>
      </c>
      <c r="G865" s="4" t="s">
        <v>39</v>
      </c>
      <c r="H865" s="43" t="s">
        <v>1014</v>
      </c>
      <c r="I865" s="31"/>
      <c r="K865" s="31">
        <v>5</v>
      </c>
      <c r="L865" s="31">
        <v>5</v>
      </c>
      <c r="M865" s="107">
        <f t="shared" si="52"/>
        <v>0</v>
      </c>
    </row>
    <row r="866" spans="1:13" s="2" customFormat="1">
      <c r="A866" s="18" t="s">
        <v>1429</v>
      </c>
      <c r="B866" s="31"/>
      <c r="E866" s="34"/>
      <c r="F866" s="31"/>
      <c r="H866" s="20"/>
      <c r="I866" s="31"/>
      <c r="J866" s="35"/>
      <c r="K866" s="31"/>
      <c r="L866" s="31"/>
      <c r="M866" s="112">
        <f>AVERAGE(M861:M865)</f>
        <v>1.2</v>
      </c>
    </row>
    <row r="867" spans="1:13" s="2" customFormat="1">
      <c r="A867" s="18"/>
      <c r="B867" s="31"/>
      <c r="E867" s="34"/>
      <c r="F867" s="31"/>
      <c r="H867" s="20"/>
      <c r="I867" s="31"/>
      <c r="J867" s="35"/>
      <c r="K867" s="31"/>
      <c r="L867" s="31"/>
      <c r="M867" s="110"/>
    </row>
    <row r="868" spans="1:13" s="2" customFormat="1">
      <c r="A868" s="18"/>
      <c r="B868" s="31"/>
      <c r="E868" s="34"/>
      <c r="F868" s="31"/>
      <c r="H868" s="20"/>
      <c r="I868" s="31"/>
      <c r="J868" s="35"/>
      <c r="K868" s="31"/>
      <c r="L868" s="31"/>
      <c r="M868" s="110"/>
    </row>
    <row r="869" spans="1:13" s="2" customFormat="1">
      <c r="A869" s="47" t="s">
        <v>1435</v>
      </c>
      <c r="B869" s="31"/>
      <c r="E869" s="34"/>
      <c r="F869" s="31"/>
      <c r="H869" s="20"/>
      <c r="I869" s="31"/>
      <c r="J869" s="4">
        <f>J859+1</f>
        <v>164</v>
      </c>
      <c r="K869" s="31"/>
      <c r="L869" s="31"/>
      <c r="M869" s="31"/>
    </row>
    <row r="870" spans="1:13" s="2" customFormat="1">
      <c r="A870" s="47"/>
      <c r="B870" s="31"/>
      <c r="E870" s="34"/>
      <c r="F870" s="31"/>
      <c r="H870" s="20"/>
      <c r="I870" s="31"/>
      <c r="J870" s="4"/>
      <c r="K870" s="31"/>
      <c r="L870" s="31"/>
      <c r="M870" s="31"/>
    </row>
    <row r="871" spans="1:13" s="2" customFormat="1">
      <c r="A871" s="61" t="s">
        <v>1431</v>
      </c>
      <c r="B871" s="31">
        <v>2017</v>
      </c>
      <c r="C871" s="8">
        <v>169</v>
      </c>
      <c r="D871" s="2" t="s">
        <v>1395</v>
      </c>
      <c r="E871" s="4" t="s">
        <v>47</v>
      </c>
      <c r="F871" s="1" t="s">
        <v>1432</v>
      </c>
      <c r="G871" s="2" t="s">
        <v>1433</v>
      </c>
      <c r="H871" s="44" t="s">
        <v>1434</v>
      </c>
      <c r="I871" s="4" t="s">
        <v>1439</v>
      </c>
      <c r="J871" s="4"/>
      <c r="K871" s="31">
        <v>1</v>
      </c>
      <c r="L871" s="31">
        <v>4</v>
      </c>
      <c r="M871" s="107">
        <f>ABS(K871-L871)</f>
        <v>3</v>
      </c>
    </row>
    <row r="872" spans="1:13" s="2" customFormat="1">
      <c r="A872" s="61" t="s">
        <v>1437</v>
      </c>
      <c r="B872" s="31">
        <v>2017</v>
      </c>
      <c r="C872" s="8">
        <v>393</v>
      </c>
      <c r="D872" s="2" t="s">
        <v>1395</v>
      </c>
      <c r="E872" s="4" t="s">
        <v>112</v>
      </c>
      <c r="F872" s="5" t="s">
        <v>263</v>
      </c>
      <c r="G872" s="2" t="s">
        <v>1438</v>
      </c>
      <c r="H872" s="44" t="s">
        <v>1434</v>
      </c>
      <c r="I872" s="4"/>
      <c r="J872" s="4"/>
      <c r="K872" s="31">
        <v>2</v>
      </c>
      <c r="L872" s="31">
        <v>1</v>
      </c>
      <c r="M872" s="107">
        <f t="shared" ref="M872:M875" si="53">ABS(K872-L872)</f>
        <v>1</v>
      </c>
    </row>
    <row r="873" spans="1:13" s="2" customFormat="1">
      <c r="A873" s="61" t="s">
        <v>1440</v>
      </c>
      <c r="B873" s="31">
        <v>2015</v>
      </c>
      <c r="C873" s="8">
        <v>99</v>
      </c>
      <c r="D873" s="2" t="s">
        <v>1395</v>
      </c>
      <c r="E873" s="4" t="s">
        <v>5</v>
      </c>
      <c r="F873" s="2" t="s">
        <v>358</v>
      </c>
      <c r="G873" s="4" t="s">
        <v>39</v>
      </c>
      <c r="H873" s="2" t="s">
        <v>1441</v>
      </c>
      <c r="I873" s="4" t="s">
        <v>1442</v>
      </c>
      <c r="J873" s="4"/>
      <c r="K873" s="31">
        <v>3</v>
      </c>
      <c r="L873" s="31">
        <v>5</v>
      </c>
      <c r="M873" s="107">
        <f t="shared" si="53"/>
        <v>2</v>
      </c>
    </row>
    <row r="874" spans="1:13" s="2" customFormat="1">
      <c r="A874" s="61" t="s">
        <v>1443</v>
      </c>
      <c r="B874" s="31">
        <v>2018</v>
      </c>
      <c r="C874" s="8">
        <v>179</v>
      </c>
      <c r="D874" s="2" t="s">
        <v>1395</v>
      </c>
      <c r="E874" s="4" t="s">
        <v>47</v>
      </c>
      <c r="F874" s="1" t="s">
        <v>1432</v>
      </c>
      <c r="G874" s="2" t="s">
        <v>1430</v>
      </c>
      <c r="H874" s="44" t="s">
        <v>1434</v>
      </c>
      <c r="I874" s="5"/>
      <c r="J874" s="4"/>
      <c r="K874" s="31">
        <v>4</v>
      </c>
      <c r="L874" s="31">
        <v>3</v>
      </c>
      <c r="M874" s="107">
        <f t="shared" si="53"/>
        <v>1</v>
      </c>
    </row>
    <row r="875" spans="1:13" s="2" customFormat="1">
      <c r="A875" s="61" t="s">
        <v>1444</v>
      </c>
      <c r="B875" s="31">
        <v>2017</v>
      </c>
      <c r="C875" s="4">
        <v>365</v>
      </c>
      <c r="D875" s="2" t="s">
        <v>1395</v>
      </c>
      <c r="E875" s="73" t="s">
        <v>112</v>
      </c>
      <c r="F875" s="2" t="s">
        <v>1445</v>
      </c>
      <c r="G875" s="4" t="s">
        <v>1446</v>
      </c>
      <c r="H875" s="44" t="s">
        <v>1434</v>
      </c>
      <c r="I875" s="31" t="s">
        <v>1447</v>
      </c>
      <c r="K875" s="31">
        <v>5</v>
      </c>
      <c r="L875" s="31">
        <v>2</v>
      </c>
      <c r="M875" s="107">
        <f t="shared" si="53"/>
        <v>3</v>
      </c>
    </row>
    <row r="876" spans="1:13" s="2" customFormat="1">
      <c r="A876" s="18" t="s">
        <v>1436</v>
      </c>
      <c r="B876" s="31"/>
      <c r="E876" s="34"/>
      <c r="F876" s="31"/>
      <c r="H876" s="20"/>
      <c r="I876" s="31"/>
      <c r="J876" s="35"/>
      <c r="K876" s="31"/>
      <c r="L876" s="31"/>
      <c r="M876" s="112">
        <f>AVERAGE(M871:M875)</f>
        <v>2</v>
      </c>
    </row>
    <row r="877" spans="1:13" s="2" customFormat="1">
      <c r="A877" s="18"/>
      <c r="B877" s="31"/>
      <c r="E877" s="34"/>
      <c r="F877" s="31"/>
      <c r="H877" s="20"/>
      <c r="I877" s="31"/>
      <c r="J877" s="35"/>
      <c r="K877" s="31"/>
      <c r="L877" s="31"/>
      <c r="M877" s="110"/>
    </row>
    <row r="878" spans="1:13" s="2" customFormat="1">
      <c r="A878" s="18"/>
      <c r="B878" s="31"/>
      <c r="E878" s="34"/>
      <c r="F878" s="31"/>
      <c r="H878" s="20"/>
      <c r="I878" s="31"/>
      <c r="J878" s="35"/>
      <c r="K878" s="31"/>
      <c r="L878" s="31"/>
      <c r="M878" s="110"/>
    </row>
    <row r="879" spans="1:13" s="2" customFormat="1">
      <c r="A879" s="47" t="s">
        <v>1448</v>
      </c>
      <c r="B879" s="31"/>
      <c r="E879" s="34"/>
      <c r="F879" s="31"/>
      <c r="H879" s="20"/>
      <c r="I879" s="31"/>
      <c r="J879" s="4">
        <f>J869+1</f>
        <v>165</v>
      </c>
      <c r="K879" s="31"/>
      <c r="L879" s="31"/>
      <c r="M879" s="31"/>
    </row>
    <row r="880" spans="1:13" s="2" customFormat="1">
      <c r="A880" s="47"/>
      <c r="B880" s="31"/>
      <c r="E880" s="34"/>
      <c r="F880" s="31"/>
      <c r="H880" s="20"/>
      <c r="I880" s="31"/>
      <c r="J880" s="4"/>
      <c r="K880" s="31"/>
      <c r="L880" s="31"/>
      <c r="M880" s="31"/>
    </row>
    <row r="881" spans="1:13" s="2" customFormat="1">
      <c r="A881" s="61" t="s">
        <v>1453</v>
      </c>
      <c r="B881" s="31">
        <v>2013</v>
      </c>
      <c r="C881" s="8">
        <v>589</v>
      </c>
      <c r="D881" s="2" t="s">
        <v>1191</v>
      </c>
      <c r="E881" s="4" t="s">
        <v>26</v>
      </c>
      <c r="F881" s="1" t="s">
        <v>1452</v>
      </c>
      <c r="G881" s="2" t="s">
        <v>1454</v>
      </c>
      <c r="H881" s="2" t="s">
        <v>1451</v>
      </c>
      <c r="I881" s="4" t="s">
        <v>1201</v>
      </c>
      <c r="J881" s="4"/>
      <c r="K881" s="31">
        <v>1</v>
      </c>
      <c r="L881" s="31">
        <v>1</v>
      </c>
      <c r="M881" s="107">
        <f>ABS(K881-L881)</f>
        <v>0</v>
      </c>
    </row>
    <row r="882" spans="1:13" s="2" customFormat="1">
      <c r="A882" s="61" t="s">
        <v>1450</v>
      </c>
      <c r="B882" s="31">
        <v>2015</v>
      </c>
      <c r="C882" s="8">
        <v>109</v>
      </c>
      <c r="D882" s="2" t="s">
        <v>1194</v>
      </c>
      <c r="E882" s="4" t="s">
        <v>5</v>
      </c>
      <c r="F882" s="2" t="s">
        <v>1293</v>
      </c>
      <c r="G882" s="2" t="s">
        <v>39</v>
      </c>
      <c r="H882" s="2" t="s">
        <v>1462</v>
      </c>
      <c r="I882" s="4" t="s">
        <v>1455</v>
      </c>
      <c r="J882" s="4"/>
      <c r="K882" s="31">
        <v>2</v>
      </c>
      <c r="L882" s="31">
        <v>5</v>
      </c>
      <c r="M882" s="107">
        <f t="shared" ref="M882:M885" si="54">ABS(K882-L882)</f>
        <v>3</v>
      </c>
    </row>
    <row r="883" spans="1:13" s="2" customFormat="1">
      <c r="A883" s="19" t="s">
        <v>0</v>
      </c>
      <c r="B883" s="31">
        <v>2014</v>
      </c>
      <c r="C883" s="8" t="s">
        <v>1456</v>
      </c>
      <c r="D883" s="2" t="s">
        <v>1194</v>
      </c>
      <c r="E883" s="73" t="s">
        <v>5</v>
      </c>
      <c r="F883" s="2" t="s">
        <v>358</v>
      </c>
      <c r="G883" s="4" t="s">
        <v>39</v>
      </c>
      <c r="H883" s="2" t="s">
        <v>1014</v>
      </c>
      <c r="I883" s="4" t="s">
        <v>1457</v>
      </c>
      <c r="J883" s="4"/>
      <c r="K883" s="31">
        <v>3</v>
      </c>
      <c r="L883" s="31">
        <v>4</v>
      </c>
      <c r="M883" s="107">
        <f t="shared" si="54"/>
        <v>1</v>
      </c>
    </row>
    <row r="884" spans="1:13" s="2" customFormat="1">
      <c r="A884" s="61" t="s">
        <v>1382</v>
      </c>
      <c r="B884" s="31">
        <v>2015</v>
      </c>
      <c r="C884" s="8">
        <v>329</v>
      </c>
      <c r="D884" s="2" t="s">
        <v>1194</v>
      </c>
      <c r="E884" s="4" t="s">
        <v>47</v>
      </c>
      <c r="F884" s="1" t="s">
        <v>1458</v>
      </c>
      <c r="G884" s="18" t="s">
        <v>1459</v>
      </c>
      <c r="H884" s="2" t="s">
        <v>1463</v>
      </c>
      <c r="I884" s="5" t="s">
        <v>1460</v>
      </c>
      <c r="J884" s="4"/>
      <c r="K884" s="31">
        <v>4</v>
      </c>
      <c r="L884" s="31">
        <v>2</v>
      </c>
      <c r="M884" s="107">
        <f t="shared" si="54"/>
        <v>2</v>
      </c>
    </row>
    <row r="885" spans="1:13" s="2" customFormat="1">
      <c r="A885" s="61" t="s">
        <v>507</v>
      </c>
      <c r="B885" s="45">
        <v>2014</v>
      </c>
      <c r="C885" s="4">
        <v>229</v>
      </c>
      <c r="D885" s="2" t="s">
        <v>1194</v>
      </c>
      <c r="E885" s="73" t="s">
        <v>112</v>
      </c>
      <c r="F885" s="2" t="s">
        <v>1461</v>
      </c>
      <c r="G885" s="4" t="s">
        <v>507</v>
      </c>
      <c r="H885" s="1" t="s">
        <v>1464</v>
      </c>
      <c r="I885" s="18" t="s">
        <v>1465</v>
      </c>
      <c r="K885" s="31">
        <v>5</v>
      </c>
      <c r="L885" s="31">
        <v>3</v>
      </c>
      <c r="M885" s="107">
        <f t="shared" si="54"/>
        <v>2</v>
      </c>
    </row>
    <row r="886" spans="1:13" s="2" customFormat="1">
      <c r="A886" s="18" t="s">
        <v>1449</v>
      </c>
      <c r="B886" s="31"/>
      <c r="E886" s="34"/>
      <c r="F886" s="31"/>
      <c r="H886" s="20"/>
      <c r="I886" s="31"/>
      <c r="J886" s="35"/>
      <c r="K886" s="31"/>
      <c r="L886" s="31"/>
      <c r="M886" s="112">
        <f>AVERAGE(M881:M885)</f>
        <v>1.6</v>
      </c>
    </row>
    <row r="887" spans="1:13" s="2" customFormat="1">
      <c r="A887" s="18"/>
      <c r="B887" s="31"/>
      <c r="E887" s="34"/>
      <c r="F887" s="31"/>
      <c r="H887" s="20"/>
      <c r="I887" s="31"/>
      <c r="J887" s="35"/>
      <c r="K887" s="31"/>
      <c r="L887" s="31"/>
      <c r="M887" s="110"/>
    </row>
    <row r="888" spans="1:13" s="2" customFormat="1">
      <c r="A888" s="18"/>
      <c r="B888" s="31"/>
      <c r="E888" s="34"/>
      <c r="F888" s="31"/>
      <c r="H888" s="20"/>
      <c r="I888" s="31"/>
      <c r="J888" s="35"/>
      <c r="K888" s="31"/>
      <c r="L888" s="31"/>
      <c r="M888" s="110"/>
    </row>
    <row r="889" spans="1:13" s="2" customFormat="1">
      <c r="A889" s="47" t="s">
        <v>1472</v>
      </c>
      <c r="B889" s="31"/>
      <c r="E889" s="34"/>
      <c r="F889" s="31"/>
      <c r="H889" s="20"/>
      <c r="I889" s="31"/>
      <c r="J889" s="4">
        <f>J879+1</f>
        <v>166</v>
      </c>
      <c r="K889" s="31"/>
      <c r="L889" s="31"/>
      <c r="M889" s="31"/>
    </row>
    <row r="890" spans="1:13" s="2" customFormat="1" ht="18">
      <c r="A890" s="19" t="s">
        <v>1466</v>
      </c>
      <c r="B890" s="45">
        <v>2018</v>
      </c>
      <c r="C890" s="2">
        <v>699</v>
      </c>
      <c r="D890" s="2" t="s">
        <v>1194</v>
      </c>
      <c r="E890" s="34" t="s">
        <v>51</v>
      </c>
      <c r="F890" s="18" t="s">
        <v>638</v>
      </c>
      <c r="G890" s="2" t="s">
        <v>641</v>
      </c>
      <c r="H890" s="20" t="s">
        <v>100</v>
      </c>
      <c r="I890" s="76" t="s">
        <v>1470</v>
      </c>
      <c r="J890" s="4"/>
      <c r="K890" s="31">
        <v>1</v>
      </c>
      <c r="L890" s="31">
        <v>2</v>
      </c>
      <c r="M890" s="107">
        <f>ABS(K890-L890)</f>
        <v>1</v>
      </c>
    </row>
    <row r="891" spans="1:13" s="2" customFormat="1" ht="72">
      <c r="A891" s="19" t="s">
        <v>1467</v>
      </c>
      <c r="B891" s="45">
        <v>2019</v>
      </c>
      <c r="C891" s="8">
        <v>1049</v>
      </c>
      <c r="D891" s="2" t="s">
        <v>1194</v>
      </c>
      <c r="E891" s="34" t="s">
        <v>51</v>
      </c>
      <c r="F891" s="1" t="s">
        <v>102</v>
      </c>
      <c r="G891" s="2" t="s">
        <v>641</v>
      </c>
      <c r="H891" s="20" t="s">
        <v>100</v>
      </c>
      <c r="I891" s="46" t="s">
        <v>1471</v>
      </c>
      <c r="J891" s="4"/>
      <c r="K891" s="31">
        <v>2</v>
      </c>
      <c r="L891" s="31">
        <v>1</v>
      </c>
      <c r="M891" s="107">
        <f>ABS(K891-L891)</f>
        <v>1</v>
      </c>
    </row>
    <row r="892" spans="1:13" s="2" customFormat="1">
      <c r="A892" s="19" t="s">
        <v>1468</v>
      </c>
      <c r="B892" s="45">
        <v>2019</v>
      </c>
      <c r="C892" s="8">
        <v>249</v>
      </c>
      <c r="D892" s="2" t="s">
        <v>1194</v>
      </c>
      <c r="E892" s="34" t="s">
        <v>51</v>
      </c>
      <c r="F892" s="18" t="s">
        <v>638</v>
      </c>
      <c r="G892" s="2" t="s">
        <v>641</v>
      </c>
      <c r="H892" s="20" t="s">
        <v>100</v>
      </c>
      <c r="I892" s="4"/>
      <c r="J892" s="4"/>
      <c r="K892" s="31">
        <v>3</v>
      </c>
      <c r="L892" s="31">
        <v>3</v>
      </c>
      <c r="M892" s="107">
        <f t="shared" ref="M892:M893" si="55">ABS(K892-L892)</f>
        <v>0</v>
      </c>
    </row>
    <row r="893" spans="1:13" s="2" customFormat="1">
      <c r="A893" s="61" t="s">
        <v>1440</v>
      </c>
      <c r="B893" s="45">
        <v>2017</v>
      </c>
      <c r="C893" s="8">
        <v>99</v>
      </c>
      <c r="D893" s="2" t="s">
        <v>1395</v>
      </c>
      <c r="E893" s="4" t="s">
        <v>5</v>
      </c>
      <c r="F893" s="2" t="s">
        <v>358</v>
      </c>
      <c r="G893" s="4" t="s">
        <v>39</v>
      </c>
      <c r="H893" s="2" t="s">
        <v>1441</v>
      </c>
      <c r="I893" s="4"/>
      <c r="J893" s="4"/>
      <c r="K893" s="31">
        <v>4</v>
      </c>
      <c r="L893" s="31">
        <v>4</v>
      </c>
      <c r="M893" s="107">
        <f t="shared" si="55"/>
        <v>0</v>
      </c>
    </row>
    <row r="894" spans="1:13" s="2" customFormat="1">
      <c r="A894" s="18" t="s">
        <v>1469</v>
      </c>
      <c r="B894" s="31"/>
      <c r="E894" s="34"/>
      <c r="F894" s="31"/>
      <c r="H894" s="20"/>
      <c r="I894" s="31"/>
      <c r="J894" s="35"/>
      <c r="K894" s="31"/>
      <c r="L894" s="31"/>
      <c r="M894" s="112">
        <f>AVERAGE(M890:M893)</f>
        <v>0.5</v>
      </c>
    </row>
    <row r="895" spans="1:13" s="2" customFormat="1">
      <c r="A895" s="18"/>
      <c r="B895" s="31"/>
      <c r="E895" s="34"/>
      <c r="F895" s="31"/>
      <c r="H895" s="20"/>
      <c r="I895" s="31"/>
      <c r="J895" s="35"/>
      <c r="K895" s="31"/>
      <c r="L895" s="31"/>
      <c r="M895" s="110"/>
    </row>
    <row r="896" spans="1:13" s="2" customFormat="1">
      <c r="A896" s="18"/>
      <c r="B896" s="31"/>
      <c r="E896" s="34"/>
      <c r="F896" s="31"/>
      <c r="H896" s="20"/>
      <c r="I896" s="31"/>
      <c r="J896" s="35"/>
      <c r="K896" s="31"/>
      <c r="L896" s="31"/>
      <c r="M896" s="110"/>
    </row>
    <row r="897" spans="1:13" s="2" customFormat="1">
      <c r="A897" s="47" t="s">
        <v>1486</v>
      </c>
      <c r="B897" s="31"/>
      <c r="E897" s="34"/>
      <c r="F897" s="31"/>
      <c r="H897" s="20"/>
      <c r="I897" s="31"/>
      <c r="J897" s="4">
        <f>J889+1</f>
        <v>167</v>
      </c>
      <c r="K897" s="31"/>
      <c r="L897" s="31"/>
      <c r="M897" s="31"/>
    </row>
    <row r="898" spans="1:13" s="2" customFormat="1">
      <c r="A898" s="19" t="s">
        <v>1473</v>
      </c>
      <c r="B898" s="31">
        <v>2011</v>
      </c>
      <c r="C898" s="2">
        <v>500</v>
      </c>
      <c r="D898" s="2" t="s">
        <v>1476</v>
      </c>
      <c r="E898" s="2" t="s">
        <v>894</v>
      </c>
      <c r="F898" s="2" t="s">
        <v>1474</v>
      </c>
      <c r="G898" s="2" t="s">
        <v>1480</v>
      </c>
      <c r="H898" s="2" t="s">
        <v>1475</v>
      </c>
      <c r="I898" s="2" t="s">
        <v>1489</v>
      </c>
      <c r="K898" s="31">
        <v>1</v>
      </c>
      <c r="L898" s="31">
        <v>1</v>
      </c>
      <c r="M898" s="107">
        <f>ABS(K898-L898)</f>
        <v>0</v>
      </c>
    </row>
    <row r="899" spans="1:13" s="2" customFormat="1">
      <c r="A899" s="2" t="s">
        <v>1481</v>
      </c>
      <c r="B899" s="31">
        <v>2010</v>
      </c>
      <c r="C899" s="2">
        <v>399</v>
      </c>
      <c r="D899" s="2" t="s">
        <v>1194</v>
      </c>
      <c r="E899" s="2" t="s">
        <v>894</v>
      </c>
      <c r="F899" s="2" t="s">
        <v>60</v>
      </c>
      <c r="G899" s="77" t="s">
        <v>1011</v>
      </c>
      <c r="H899" s="2" t="s">
        <v>1007</v>
      </c>
      <c r="K899" s="31">
        <v>2</v>
      </c>
      <c r="L899" s="31">
        <v>3</v>
      </c>
      <c r="M899" s="107">
        <f t="shared" ref="M899:M902" si="56">ABS(K899-L899)</f>
        <v>1</v>
      </c>
    </row>
    <row r="900" spans="1:13" s="2" customFormat="1">
      <c r="A900" s="2" t="s">
        <v>1482</v>
      </c>
      <c r="B900" s="31">
        <v>2014</v>
      </c>
      <c r="C900" s="2">
        <v>304</v>
      </c>
      <c r="D900" s="2" t="s">
        <v>1191</v>
      </c>
      <c r="E900" s="2" t="s">
        <v>894</v>
      </c>
      <c r="F900" s="2" t="s">
        <v>517</v>
      </c>
      <c r="G900" s="77" t="s">
        <v>1483</v>
      </c>
      <c r="H900" s="2" t="s">
        <v>1477</v>
      </c>
      <c r="K900" s="31">
        <v>3</v>
      </c>
      <c r="L900" s="31">
        <v>4</v>
      </c>
      <c r="M900" s="107">
        <f t="shared" si="56"/>
        <v>1</v>
      </c>
    </row>
    <row r="901" spans="1:13" s="2" customFormat="1">
      <c r="A901" s="2" t="s">
        <v>1484</v>
      </c>
      <c r="B901" s="31">
        <v>2017</v>
      </c>
      <c r="C901" s="2">
        <v>449</v>
      </c>
      <c r="D901" s="2" t="s">
        <v>1191</v>
      </c>
      <c r="E901" s="2" t="s">
        <v>894</v>
      </c>
      <c r="F901" s="2" t="s">
        <v>60</v>
      </c>
      <c r="G901" s="2" t="s">
        <v>1485</v>
      </c>
      <c r="H901" s="2" t="s">
        <v>1478</v>
      </c>
      <c r="K901" s="31">
        <v>4</v>
      </c>
      <c r="L901" s="31">
        <v>2</v>
      </c>
      <c r="M901" s="107">
        <f t="shared" si="56"/>
        <v>2</v>
      </c>
    </row>
    <row r="902" spans="1:13" s="2" customFormat="1">
      <c r="A902" s="2" t="s">
        <v>1488</v>
      </c>
      <c r="B902" s="31">
        <v>2018</v>
      </c>
      <c r="C902" s="2">
        <v>99</v>
      </c>
      <c r="D902" s="2" t="s">
        <v>1194</v>
      </c>
      <c r="E902" s="2" t="s">
        <v>904</v>
      </c>
      <c r="F902" s="2" t="s">
        <v>358</v>
      </c>
      <c r="G902" s="2" t="s">
        <v>39</v>
      </c>
      <c r="H902" s="2" t="s">
        <v>1014</v>
      </c>
      <c r="K902" s="31">
        <v>5</v>
      </c>
      <c r="L902" s="31">
        <v>5</v>
      </c>
      <c r="M902" s="107">
        <f t="shared" si="56"/>
        <v>0</v>
      </c>
    </row>
    <row r="903" spans="1:13" s="2" customFormat="1">
      <c r="A903" s="18" t="s">
        <v>1487</v>
      </c>
      <c r="B903" s="31"/>
      <c r="E903" s="34"/>
      <c r="F903" s="31"/>
      <c r="H903" s="20"/>
      <c r="I903" s="31"/>
      <c r="J903" s="35"/>
      <c r="K903" s="31"/>
      <c r="L903" s="31"/>
      <c r="M903" s="112">
        <f>AVERAGE(M898:M902)</f>
        <v>0.8</v>
      </c>
    </row>
    <row r="904" spans="1:13" s="2" customFormat="1">
      <c r="A904" s="18"/>
      <c r="B904" s="31"/>
      <c r="E904" s="34"/>
      <c r="F904" s="31"/>
      <c r="H904" s="20"/>
      <c r="I904" s="31"/>
      <c r="J904" s="35"/>
      <c r="K904" s="31"/>
      <c r="L904" s="31"/>
      <c r="M904" s="110"/>
    </row>
    <row r="905" spans="1:13" s="2" customFormat="1">
      <c r="A905" s="18"/>
      <c r="B905" s="31"/>
      <c r="E905" s="34"/>
      <c r="F905" s="31"/>
      <c r="H905" s="20"/>
      <c r="I905" s="31"/>
      <c r="J905" s="35"/>
      <c r="K905" s="31"/>
      <c r="L905" s="31"/>
      <c r="M905" s="110"/>
    </row>
    <row r="906" spans="1:13" s="2" customFormat="1">
      <c r="A906" s="47" t="s">
        <v>1504</v>
      </c>
      <c r="B906" s="31"/>
      <c r="E906" s="34"/>
      <c r="F906" s="31"/>
      <c r="H906" s="20"/>
      <c r="I906" s="31"/>
      <c r="J906" s="4">
        <f>J897+1</f>
        <v>168</v>
      </c>
      <c r="K906" s="31"/>
      <c r="L906" s="31"/>
      <c r="M906" s="31"/>
    </row>
    <row r="907" spans="1:13" s="2" customFormat="1">
      <c r="A907" s="19" t="s">
        <v>1494</v>
      </c>
      <c r="B907" s="31">
        <v>2005</v>
      </c>
      <c r="C907" s="2">
        <v>349</v>
      </c>
      <c r="D907" s="2" t="s">
        <v>1495</v>
      </c>
      <c r="E907" s="2" t="s">
        <v>26</v>
      </c>
      <c r="F907" s="2" t="s">
        <v>1253</v>
      </c>
      <c r="G907" s="2" t="s">
        <v>1496</v>
      </c>
      <c r="H907" s="1" t="s">
        <v>145</v>
      </c>
      <c r="I907" s="31"/>
      <c r="J907" s="4"/>
      <c r="K907" s="31">
        <v>1</v>
      </c>
      <c r="L907" s="31">
        <v>3</v>
      </c>
      <c r="M907" s="107">
        <f>ABS(K907-L907)</f>
        <v>2</v>
      </c>
    </row>
    <row r="908" spans="1:13" s="2" customFormat="1">
      <c r="A908" s="19" t="s">
        <v>1497</v>
      </c>
      <c r="B908" s="31">
        <v>2005</v>
      </c>
      <c r="C908" s="2">
        <v>399</v>
      </c>
      <c r="D908" s="2" t="s">
        <v>1495</v>
      </c>
      <c r="E908" s="2" t="s">
        <v>26</v>
      </c>
      <c r="F908" s="2" t="s">
        <v>1253</v>
      </c>
      <c r="G908" s="2" t="s">
        <v>831</v>
      </c>
      <c r="H908" s="1" t="s">
        <v>145</v>
      </c>
      <c r="K908" s="31">
        <v>2</v>
      </c>
      <c r="L908" s="31">
        <v>2</v>
      </c>
      <c r="M908" s="107">
        <f t="shared" ref="M908:M911" si="57">ABS(K908-L908)</f>
        <v>0</v>
      </c>
    </row>
    <row r="909" spans="1:13" s="2" customFormat="1">
      <c r="A909" s="19" t="s">
        <v>1491</v>
      </c>
      <c r="B909" s="31">
        <v>2005</v>
      </c>
      <c r="C909" s="2">
        <v>489</v>
      </c>
      <c r="D909" s="2" t="s">
        <v>1492</v>
      </c>
      <c r="E909" s="2" t="s">
        <v>51</v>
      </c>
      <c r="F909" s="2" t="s">
        <v>1493</v>
      </c>
      <c r="G909" s="2" t="s">
        <v>1490</v>
      </c>
      <c r="H909" s="1" t="s">
        <v>100</v>
      </c>
      <c r="I909" s="2" t="s">
        <v>1502</v>
      </c>
      <c r="K909" s="31">
        <v>3</v>
      </c>
      <c r="L909" s="31">
        <v>1</v>
      </c>
      <c r="M909" s="107">
        <f t="shared" si="57"/>
        <v>2</v>
      </c>
    </row>
    <row r="910" spans="1:13" s="2" customFormat="1" ht="35.15">
      <c r="A910" s="19" t="s">
        <v>1498</v>
      </c>
      <c r="B910" s="31">
        <v>2005</v>
      </c>
      <c r="C910" s="2">
        <v>229</v>
      </c>
      <c r="D910" s="2" t="s">
        <v>1499</v>
      </c>
      <c r="E910" s="2" t="s">
        <v>1500</v>
      </c>
      <c r="F910" s="2" t="s">
        <v>116</v>
      </c>
      <c r="G910" s="2" t="s">
        <v>115</v>
      </c>
      <c r="H910" s="1" t="s">
        <v>1501</v>
      </c>
      <c r="K910" s="31">
        <v>4</v>
      </c>
      <c r="L910" s="31">
        <v>4</v>
      </c>
      <c r="M910" s="107">
        <f t="shared" si="57"/>
        <v>0</v>
      </c>
    </row>
    <row r="911" spans="1:13" s="2" customFormat="1" ht="35.15">
      <c r="A911" s="2" t="s">
        <v>1488</v>
      </c>
      <c r="B911" s="31">
        <v>2018</v>
      </c>
      <c r="C911" s="2">
        <v>99</v>
      </c>
      <c r="D911" s="2" t="s">
        <v>1194</v>
      </c>
      <c r="E911" s="2" t="s">
        <v>904</v>
      </c>
      <c r="F911" s="2" t="s">
        <v>358</v>
      </c>
      <c r="G911" s="2" t="s">
        <v>39</v>
      </c>
      <c r="H911" s="1" t="s">
        <v>1014</v>
      </c>
      <c r="K911" s="31">
        <v>5</v>
      </c>
      <c r="L911" s="31">
        <v>5</v>
      </c>
      <c r="M911" s="107">
        <f t="shared" si="57"/>
        <v>0</v>
      </c>
    </row>
    <row r="912" spans="1:13" s="2" customFormat="1">
      <c r="A912" s="18" t="s">
        <v>1503</v>
      </c>
      <c r="B912" s="31"/>
      <c r="E912" s="34"/>
      <c r="F912" s="31"/>
      <c r="H912" s="20"/>
      <c r="K912" s="31"/>
      <c r="L912" s="31"/>
      <c r="M912" s="112">
        <f>AVERAGE(M907:M911)</f>
        <v>0.8</v>
      </c>
    </row>
    <row r="913" spans="1:13" s="2" customFormat="1">
      <c r="B913" s="31"/>
      <c r="I913" s="31"/>
      <c r="J913" s="35"/>
      <c r="K913" s="31"/>
      <c r="L913" s="31"/>
      <c r="M913" s="31"/>
    </row>
    <row r="914" spans="1:13" s="2" customFormat="1">
      <c r="B914" s="31"/>
      <c r="I914" s="31"/>
      <c r="J914" s="35"/>
      <c r="K914" s="31"/>
      <c r="L914" s="31"/>
      <c r="M914" s="31"/>
    </row>
    <row r="915" spans="1:13" s="2" customFormat="1">
      <c r="A915" s="47" t="s">
        <v>1505</v>
      </c>
      <c r="B915" s="31"/>
      <c r="E915" s="34"/>
      <c r="F915" s="31"/>
      <c r="H915" s="20"/>
      <c r="I915" s="31"/>
      <c r="J915" s="4">
        <f>J906+1</f>
        <v>169</v>
      </c>
      <c r="K915" s="31"/>
      <c r="L915" s="31"/>
      <c r="M915" s="31"/>
    </row>
    <row r="916" spans="1:13" s="2" customFormat="1">
      <c r="A916" s="19" t="s">
        <v>1506</v>
      </c>
      <c r="B916" s="31">
        <v>2013</v>
      </c>
      <c r="C916" s="2">
        <v>473</v>
      </c>
      <c r="D916" s="2" t="s">
        <v>1191</v>
      </c>
      <c r="E916" s="2" t="s">
        <v>894</v>
      </c>
      <c r="F916" s="2" t="s">
        <v>1508</v>
      </c>
      <c r="G916" s="2" t="s">
        <v>1454</v>
      </c>
      <c r="H916" s="1" t="s">
        <v>1507</v>
      </c>
      <c r="I916" s="31"/>
      <c r="J916" s="4"/>
      <c r="K916" s="31">
        <v>1</v>
      </c>
      <c r="L916" s="31">
        <v>1</v>
      </c>
      <c r="M916" s="107">
        <f>ABS(K916-L916)</f>
        <v>0</v>
      </c>
    </row>
    <row r="917" spans="1:13" s="2" customFormat="1">
      <c r="A917" s="19" t="s">
        <v>1509</v>
      </c>
      <c r="B917" s="31">
        <v>2017</v>
      </c>
      <c r="C917" s="2">
        <v>419</v>
      </c>
      <c r="D917" s="2" t="s">
        <v>1191</v>
      </c>
      <c r="E917" s="2" t="s">
        <v>894</v>
      </c>
      <c r="F917" s="2" t="s">
        <v>60</v>
      </c>
      <c r="G917" s="2" t="s">
        <v>1485</v>
      </c>
      <c r="H917" s="1" t="s">
        <v>147</v>
      </c>
      <c r="K917" s="31">
        <v>2</v>
      </c>
      <c r="L917" s="31">
        <v>2</v>
      </c>
      <c r="M917" s="107">
        <f t="shared" ref="M917:M920" si="58">ABS(K917-L917)</f>
        <v>0</v>
      </c>
    </row>
    <row r="918" spans="1:13" s="2" customFormat="1" ht="35.15">
      <c r="A918" s="2" t="s">
        <v>1488</v>
      </c>
      <c r="B918" s="31">
        <v>2018</v>
      </c>
      <c r="C918" s="2">
        <v>99</v>
      </c>
      <c r="D918" s="2" t="s">
        <v>1194</v>
      </c>
      <c r="E918" s="2" t="s">
        <v>904</v>
      </c>
      <c r="F918" s="2" t="s">
        <v>358</v>
      </c>
      <c r="G918" s="2" t="s">
        <v>39</v>
      </c>
      <c r="H918" s="1" t="s">
        <v>1014</v>
      </c>
      <c r="K918" s="31">
        <v>3</v>
      </c>
      <c r="L918" s="31">
        <v>4</v>
      </c>
      <c r="M918" s="107">
        <f t="shared" si="58"/>
        <v>1</v>
      </c>
    </row>
    <row r="919" spans="1:13" s="2" customFormat="1">
      <c r="A919" s="19" t="s">
        <v>1512</v>
      </c>
      <c r="B919" s="31">
        <v>2019</v>
      </c>
      <c r="C919" s="2">
        <v>199</v>
      </c>
      <c r="D919" s="2" t="s">
        <v>1191</v>
      </c>
      <c r="E919" s="2" t="s">
        <v>894</v>
      </c>
      <c r="F919" s="2" t="s">
        <v>1511</v>
      </c>
      <c r="G919" s="2" t="s">
        <v>1510</v>
      </c>
      <c r="H919" s="1" t="s">
        <v>147</v>
      </c>
      <c r="K919" s="31">
        <v>4</v>
      </c>
      <c r="L919" s="31">
        <v>3</v>
      </c>
      <c r="M919" s="107">
        <f t="shared" si="58"/>
        <v>1</v>
      </c>
    </row>
    <row r="920" spans="1:13" s="2" customFormat="1">
      <c r="A920" s="19" t="s">
        <v>1513</v>
      </c>
      <c r="B920" s="31" t="s">
        <v>1514</v>
      </c>
      <c r="C920" s="2">
        <v>79</v>
      </c>
      <c r="D920" s="2" t="s">
        <v>1194</v>
      </c>
      <c r="E920" s="2" t="s">
        <v>894</v>
      </c>
      <c r="F920" s="2" t="s">
        <v>60</v>
      </c>
      <c r="H920" s="2" t="s">
        <v>147</v>
      </c>
      <c r="I920" s="2" t="s">
        <v>1515</v>
      </c>
      <c r="K920" s="31">
        <v>5</v>
      </c>
      <c r="L920" s="31">
        <v>5</v>
      </c>
      <c r="M920" s="107">
        <f t="shared" si="58"/>
        <v>0</v>
      </c>
    </row>
    <row r="921" spans="1:13" s="2" customFormat="1">
      <c r="A921" s="18" t="s">
        <v>1516</v>
      </c>
      <c r="B921" s="31"/>
      <c r="E921" s="34"/>
      <c r="F921" s="31"/>
      <c r="H921" s="20"/>
      <c r="K921" s="31"/>
      <c r="L921" s="31"/>
      <c r="M921" s="112">
        <f>AVERAGE(M916:M920)</f>
        <v>0.4</v>
      </c>
    </row>
    <row r="922" spans="1:13" s="2" customFormat="1">
      <c r="A922" s="18"/>
      <c r="B922" s="31"/>
      <c r="E922" s="34"/>
      <c r="F922" s="31"/>
      <c r="H922" s="20"/>
      <c r="K922" s="31"/>
      <c r="L922" s="31"/>
      <c r="M922" s="112"/>
    </row>
    <row r="923" spans="1:13" s="2" customFormat="1">
      <c r="A923" s="18"/>
      <c r="B923" s="31"/>
      <c r="E923" s="34"/>
      <c r="F923" s="31"/>
      <c r="H923" s="20"/>
      <c r="I923" s="31"/>
      <c r="J923" s="35"/>
      <c r="K923" s="31"/>
      <c r="L923" s="31"/>
      <c r="M923" s="110"/>
    </row>
    <row r="924" spans="1:13" s="2" customFormat="1">
      <c r="A924" s="47" t="s">
        <v>1517</v>
      </c>
      <c r="B924" s="31"/>
      <c r="E924" s="34"/>
      <c r="F924" s="31"/>
      <c r="H924" s="20"/>
      <c r="I924" s="31"/>
      <c r="J924" s="4">
        <f>J915+1</f>
        <v>170</v>
      </c>
      <c r="K924" s="31"/>
      <c r="L924" s="31"/>
      <c r="M924" s="31"/>
    </row>
    <row r="925" spans="1:13" s="2" customFormat="1">
      <c r="A925" s="19" t="s">
        <v>1529</v>
      </c>
      <c r="B925" s="31">
        <v>2020</v>
      </c>
      <c r="C925" s="2">
        <v>469</v>
      </c>
      <c r="D925" s="2" t="s">
        <v>1194</v>
      </c>
      <c r="E925" s="2" t="s">
        <v>1527</v>
      </c>
      <c r="F925" s="2" t="s">
        <v>1530</v>
      </c>
      <c r="G925" s="77" t="s">
        <v>1531</v>
      </c>
      <c r="H925" s="2" t="s">
        <v>113</v>
      </c>
      <c r="I925" s="2" t="s">
        <v>73</v>
      </c>
      <c r="J925" s="4"/>
      <c r="K925" s="31">
        <v>1</v>
      </c>
      <c r="L925" s="31">
        <v>1</v>
      </c>
      <c r="M925" s="107">
        <f>ABS(K925-L925)</f>
        <v>0</v>
      </c>
    </row>
    <row r="926" spans="1:13" s="2" customFormat="1">
      <c r="A926" s="19" t="s">
        <v>1524</v>
      </c>
      <c r="B926" s="31">
        <v>2020</v>
      </c>
      <c r="C926" s="2">
        <v>279</v>
      </c>
      <c r="D926" s="2" t="s">
        <v>1194</v>
      </c>
      <c r="E926" s="2" t="s">
        <v>1527</v>
      </c>
      <c r="F926" s="77" t="s">
        <v>1525</v>
      </c>
      <c r="G926" s="2" t="s">
        <v>1526</v>
      </c>
      <c r="H926" s="2" t="s">
        <v>113</v>
      </c>
      <c r="K926" s="31">
        <v>2</v>
      </c>
      <c r="L926" s="31">
        <v>3</v>
      </c>
      <c r="M926" s="107">
        <f t="shared" ref="M926:M929" si="59">ABS(K926-L926)</f>
        <v>1</v>
      </c>
    </row>
    <row r="927" spans="1:13" s="2" customFormat="1">
      <c r="A927" s="19" t="s">
        <v>1521</v>
      </c>
      <c r="B927" s="31">
        <v>2015</v>
      </c>
      <c r="C927" s="2">
        <v>259</v>
      </c>
      <c r="D927" s="2" t="s">
        <v>1194</v>
      </c>
      <c r="E927" s="2" t="s">
        <v>1520</v>
      </c>
      <c r="F927" s="77" t="s">
        <v>1522</v>
      </c>
      <c r="G927" s="77" t="s">
        <v>1523</v>
      </c>
      <c r="H927" s="2" t="s">
        <v>113</v>
      </c>
      <c r="K927" s="31">
        <v>3</v>
      </c>
      <c r="L927" s="31">
        <v>4</v>
      </c>
      <c r="M927" s="107">
        <f t="shared" si="59"/>
        <v>1</v>
      </c>
    </row>
    <row r="928" spans="1:13" s="2" customFormat="1" ht="35.15">
      <c r="A928" s="2" t="s">
        <v>1488</v>
      </c>
      <c r="B928" s="31">
        <v>2018</v>
      </c>
      <c r="C928" s="2">
        <v>99</v>
      </c>
      <c r="D928" s="2" t="s">
        <v>1194</v>
      </c>
      <c r="E928" s="2" t="s">
        <v>904</v>
      </c>
      <c r="F928" s="2" t="s">
        <v>358</v>
      </c>
      <c r="G928" s="2" t="s">
        <v>39</v>
      </c>
      <c r="H928" s="1" t="s">
        <v>1014</v>
      </c>
      <c r="K928" s="31">
        <v>4</v>
      </c>
      <c r="L928" s="31">
        <v>5</v>
      </c>
      <c r="M928" s="107">
        <f t="shared" si="59"/>
        <v>1</v>
      </c>
    </row>
    <row r="929" spans="1:14" s="2" customFormat="1">
      <c r="A929" s="78" t="s">
        <v>1518</v>
      </c>
      <c r="B929" s="31">
        <v>2019</v>
      </c>
      <c r="C929" s="2">
        <v>329</v>
      </c>
      <c r="D929" s="2" t="s">
        <v>1194</v>
      </c>
      <c r="E929" s="2" t="s">
        <v>1520</v>
      </c>
      <c r="F929" s="77" t="s">
        <v>1522</v>
      </c>
      <c r="G929" s="77" t="s">
        <v>1519</v>
      </c>
      <c r="H929" s="2" t="s">
        <v>113</v>
      </c>
      <c r="K929" s="31">
        <v>5</v>
      </c>
      <c r="L929" s="31">
        <v>2</v>
      </c>
      <c r="M929" s="107">
        <f t="shared" si="59"/>
        <v>3</v>
      </c>
    </row>
    <row r="930" spans="1:14" s="2" customFormat="1">
      <c r="A930" s="18" t="s">
        <v>1528</v>
      </c>
      <c r="B930" s="31"/>
      <c r="E930" s="34"/>
      <c r="F930" s="31"/>
      <c r="H930" s="20"/>
      <c r="K930" s="31"/>
      <c r="L930" s="31"/>
      <c r="M930" s="112">
        <f>AVERAGE(M925:M929)</f>
        <v>1.2</v>
      </c>
    </row>
    <row r="931" spans="1:14" s="2" customFormat="1">
      <c r="A931" s="18"/>
      <c r="B931" s="31"/>
      <c r="E931" s="34"/>
      <c r="F931" s="31"/>
      <c r="H931" s="20"/>
      <c r="K931" s="31"/>
      <c r="L931" s="31"/>
      <c r="M931" s="112"/>
    </row>
    <row r="932" spans="1:14" s="2" customFormat="1">
      <c r="A932" s="18"/>
      <c r="B932" s="31"/>
      <c r="E932" s="34"/>
      <c r="F932" s="31"/>
      <c r="H932" s="20"/>
      <c r="I932" s="31"/>
      <c r="J932" s="35"/>
      <c r="K932" s="31"/>
      <c r="L932" s="31"/>
      <c r="M932" s="110"/>
    </row>
    <row r="933" spans="1:14" s="2" customFormat="1">
      <c r="A933" s="47" t="s">
        <v>1545</v>
      </c>
      <c r="B933" s="31"/>
      <c r="E933" s="34"/>
      <c r="F933" s="31"/>
      <c r="H933" s="20"/>
      <c r="I933" s="31"/>
      <c r="J933" s="4">
        <f>J924+1</f>
        <v>171</v>
      </c>
      <c r="K933" s="31"/>
      <c r="L933" s="31"/>
      <c r="M933" s="31"/>
    </row>
    <row r="934" spans="1:14" s="2" customFormat="1">
      <c r="A934" s="19" t="s">
        <v>1534</v>
      </c>
      <c r="B934" s="31">
        <v>1994</v>
      </c>
      <c r="C934" s="6" t="s">
        <v>1548</v>
      </c>
      <c r="D934" s="2" t="s">
        <v>983</v>
      </c>
      <c r="E934" s="2" t="s">
        <v>112</v>
      </c>
      <c r="F934" s="2" t="s">
        <v>842</v>
      </c>
      <c r="G934" s="77" t="s">
        <v>1535</v>
      </c>
      <c r="H934" s="2" t="s">
        <v>709</v>
      </c>
      <c r="I934" s="2" t="s">
        <v>1546</v>
      </c>
      <c r="J934" s="4"/>
      <c r="K934" s="31">
        <v>1</v>
      </c>
      <c r="L934" s="31">
        <v>2</v>
      </c>
      <c r="M934" s="107">
        <f>ABS(K934-L934)</f>
        <v>1</v>
      </c>
    </row>
    <row r="935" spans="1:14" s="2" customFormat="1" ht="35.15">
      <c r="A935" s="77" t="s">
        <v>1536</v>
      </c>
      <c r="B935" s="31">
        <v>2017</v>
      </c>
      <c r="C935" s="6">
        <v>899</v>
      </c>
      <c r="D935" s="2" t="s">
        <v>1194</v>
      </c>
      <c r="E935" s="2" t="s">
        <v>1520</v>
      </c>
      <c r="F935" s="77" t="s">
        <v>1537</v>
      </c>
      <c r="G935" s="2" t="s">
        <v>1538</v>
      </c>
      <c r="H935" s="80" t="s">
        <v>1543</v>
      </c>
      <c r="K935" s="31">
        <v>2</v>
      </c>
      <c r="L935" s="31">
        <v>3</v>
      </c>
      <c r="M935" s="107">
        <f t="shared" ref="M935:M938" si="60">ABS(K935-L935)</f>
        <v>1</v>
      </c>
    </row>
    <row r="936" spans="1:14" s="2" customFormat="1" ht="35.15">
      <c r="A936" s="2" t="s">
        <v>1532</v>
      </c>
      <c r="B936" s="31">
        <v>2018</v>
      </c>
      <c r="C936" s="6">
        <v>99</v>
      </c>
      <c r="D936" s="2" t="s">
        <v>1194</v>
      </c>
      <c r="E936" s="2" t="s">
        <v>904</v>
      </c>
      <c r="F936" s="2" t="s">
        <v>358</v>
      </c>
      <c r="G936" s="2" t="s">
        <v>39</v>
      </c>
      <c r="H936" s="1" t="s">
        <v>1014</v>
      </c>
      <c r="I936" s="2" t="s">
        <v>1533</v>
      </c>
      <c r="K936" s="31">
        <v>3</v>
      </c>
      <c r="L936" s="31">
        <v>5</v>
      </c>
      <c r="M936" s="107">
        <f t="shared" si="60"/>
        <v>2</v>
      </c>
    </row>
    <row r="937" spans="1:14" s="2" customFormat="1" ht="35.15">
      <c r="A937" s="2" t="s">
        <v>1540</v>
      </c>
      <c r="B937" s="31">
        <v>2015</v>
      </c>
      <c r="C937" s="6">
        <v>389</v>
      </c>
      <c r="D937" s="2" t="s">
        <v>1194</v>
      </c>
      <c r="E937" s="2" t="s">
        <v>1520</v>
      </c>
      <c r="F937" s="77" t="s">
        <v>1537</v>
      </c>
      <c r="G937" s="77" t="s">
        <v>1541</v>
      </c>
      <c r="H937" s="81" t="s">
        <v>1539</v>
      </c>
      <c r="K937" s="31">
        <v>4</v>
      </c>
      <c r="L937" s="31">
        <v>4</v>
      </c>
      <c r="M937" s="107">
        <f t="shared" si="60"/>
        <v>0</v>
      </c>
    </row>
    <row r="938" spans="1:14" s="2" customFormat="1" ht="35.15">
      <c r="A938" s="2" t="s">
        <v>1015</v>
      </c>
      <c r="B938" s="31">
        <v>1988</v>
      </c>
      <c r="C938" s="6" t="s">
        <v>1548</v>
      </c>
      <c r="D938" s="2" t="s">
        <v>983</v>
      </c>
      <c r="E938" s="2" t="s">
        <v>1520</v>
      </c>
      <c r="F938" s="77" t="s">
        <v>1542</v>
      </c>
      <c r="G938" s="2" t="s">
        <v>1015</v>
      </c>
      <c r="H938" s="1" t="s">
        <v>1544</v>
      </c>
      <c r="I938" s="2" t="s">
        <v>1547</v>
      </c>
      <c r="K938" s="31">
        <v>5</v>
      </c>
      <c r="L938" s="31">
        <v>1</v>
      </c>
      <c r="M938" s="107">
        <f t="shared" si="60"/>
        <v>4</v>
      </c>
    </row>
    <row r="939" spans="1:14" s="2" customFormat="1">
      <c r="A939" s="18" t="s">
        <v>1550</v>
      </c>
      <c r="B939" s="31"/>
      <c r="E939" s="34"/>
      <c r="F939" s="31"/>
      <c r="H939" s="20"/>
      <c r="K939" s="31"/>
      <c r="L939" s="31"/>
      <c r="M939" s="112">
        <f>AVERAGE(M934:M938)</f>
        <v>1.6</v>
      </c>
    </row>
    <row r="940" spans="1:14" s="2" customFormat="1">
      <c r="A940" s="18" t="s">
        <v>1549</v>
      </c>
      <c r="B940" s="31"/>
      <c r="E940" s="34"/>
      <c r="F940" s="31"/>
      <c r="H940" s="20"/>
      <c r="K940" s="31"/>
      <c r="L940" s="31"/>
      <c r="M940" s="112"/>
    </row>
    <row r="941" spans="1:14" s="2" customFormat="1">
      <c r="A941" s="18"/>
      <c r="B941" s="31"/>
      <c r="E941" s="34"/>
      <c r="F941" s="31"/>
      <c r="H941" s="20"/>
      <c r="I941" s="31"/>
      <c r="J941" s="35"/>
      <c r="K941" s="31"/>
      <c r="L941" s="31"/>
      <c r="M941" s="110"/>
    </row>
    <row r="942" spans="1:14" s="2" customFormat="1">
      <c r="A942" s="18"/>
      <c r="B942" s="31"/>
      <c r="E942" s="34"/>
      <c r="F942" s="31"/>
      <c r="H942" s="20"/>
      <c r="I942" s="31"/>
      <c r="J942" s="35"/>
      <c r="K942" s="31"/>
      <c r="L942" s="31"/>
      <c r="M942" s="110"/>
    </row>
    <row r="943" spans="1:14" s="2" customFormat="1">
      <c r="A943" s="47" t="s">
        <v>1564</v>
      </c>
      <c r="B943" s="31"/>
      <c r="E943" s="34"/>
      <c r="F943" s="31"/>
      <c r="H943" s="20"/>
      <c r="I943" s="31"/>
      <c r="J943" s="4">
        <f>J933+1</f>
        <v>172</v>
      </c>
      <c r="K943" s="31"/>
      <c r="L943" s="31"/>
      <c r="M943" s="31"/>
    </row>
    <row r="944" spans="1:14" s="2" customFormat="1">
      <c r="A944" s="86" t="s">
        <v>1556</v>
      </c>
      <c r="B944" s="83">
        <v>2006</v>
      </c>
      <c r="C944" s="84">
        <v>689</v>
      </c>
      <c r="D944" s="82" t="s">
        <v>1559</v>
      </c>
      <c r="E944" s="82" t="s">
        <v>1278</v>
      </c>
      <c r="F944" s="82" t="s">
        <v>102</v>
      </c>
      <c r="G944" s="4" t="s">
        <v>1561</v>
      </c>
      <c r="H944" s="82" t="s">
        <v>1557</v>
      </c>
      <c r="I944" s="2" t="s">
        <v>554</v>
      </c>
      <c r="J944" s="4"/>
      <c r="K944" s="45">
        <v>1</v>
      </c>
      <c r="L944" s="45">
        <v>1</v>
      </c>
      <c r="M944" s="45">
        <f>ABS(K944-L944)</f>
        <v>0</v>
      </c>
      <c r="N944" s="14"/>
    </row>
    <row r="945" spans="1:14" s="2" customFormat="1">
      <c r="A945" s="86" t="s">
        <v>1551</v>
      </c>
      <c r="B945" s="83">
        <v>2020</v>
      </c>
      <c r="C945" s="84">
        <v>249</v>
      </c>
      <c r="D945" s="82" t="s">
        <v>1194</v>
      </c>
      <c r="E945" s="82" t="s">
        <v>1278</v>
      </c>
      <c r="F945" s="82" t="s">
        <v>1552</v>
      </c>
      <c r="G945" s="4" t="s">
        <v>641</v>
      </c>
      <c r="H945" s="82" t="s">
        <v>100</v>
      </c>
      <c r="I945" s="4"/>
      <c r="J945" s="4"/>
      <c r="K945" s="45">
        <v>2</v>
      </c>
      <c r="L945" s="85">
        <v>3</v>
      </c>
      <c r="M945" s="45">
        <f t="shared" ref="M945:M948" si="61">ABS(K945-L945)</f>
        <v>1</v>
      </c>
      <c r="N945" s="85"/>
    </row>
    <row r="946" spans="1:14" s="2" customFormat="1" ht="35.15">
      <c r="A946" s="2" t="s">
        <v>1532</v>
      </c>
      <c r="B946" s="31">
        <v>2018</v>
      </c>
      <c r="C946" s="9">
        <v>99</v>
      </c>
      <c r="D946" s="2" t="s">
        <v>1194</v>
      </c>
      <c r="E946" s="2" t="s">
        <v>904</v>
      </c>
      <c r="F946" s="2" t="s">
        <v>358</v>
      </c>
      <c r="G946" s="2" t="s">
        <v>39</v>
      </c>
      <c r="H946" s="1" t="s">
        <v>1014</v>
      </c>
      <c r="I946" s="2" t="s">
        <v>1558</v>
      </c>
      <c r="K946" s="45">
        <v>3</v>
      </c>
      <c r="L946" s="45">
        <v>5</v>
      </c>
      <c r="M946" s="45">
        <f t="shared" si="61"/>
        <v>2</v>
      </c>
      <c r="N946" s="14"/>
    </row>
    <row r="947" spans="1:14" s="2" customFormat="1">
      <c r="A947" s="86" t="s">
        <v>1553</v>
      </c>
      <c r="B947" s="83">
        <v>2019</v>
      </c>
      <c r="C947" s="84">
        <v>229</v>
      </c>
      <c r="D947" s="82" t="s">
        <v>1194</v>
      </c>
      <c r="E947" s="82" t="s">
        <v>1520</v>
      </c>
      <c r="F947" s="82" t="s">
        <v>1554</v>
      </c>
      <c r="G947" s="4" t="s">
        <v>1562</v>
      </c>
      <c r="H947" s="82" t="s">
        <v>82</v>
      </c>
      <c r="I947" s="4"/>
      <c r="J947" s="4"/>
      <c r="K947" s="45">
        <v>4</v>
      </c>
      <c r="L947" s="85">
        <v>4</v>
      </c>
      <c r="M947" s="45">
        <f t="shared" si="61"/>
        <v>0</v>
      </c>
      <c r="N947" s="85"/>
    </row>
    <row r="948" spans="1:14" s="2" customFormat="1">
      <c r="A948" s="86" t="s">
        <v>1555</v>
      </c>
      <c r="B948" s="83">
        <v>2019</v>
      </c>
      <c r="C948" s="84">
        <v>399</v>
      </c>
      <c r="D948" s="82" t="s">
        <v>1194</v>
      </c>
      <c r="E948" s="82" t="s">
        <v>112</v>
      </c>
      <c r="F948" s="82" t="s">
        <v>1080</v>
      </c>
      <c r="G948" s="4" t="s">
        <v>1563</v>
      </c>
      <c r="H948" s="82" t="s">
        <v>82</v>
      </c>
      <c r="I948" s="4" t="s">
        <v>332</v>
      </c>
      <c r="J948" s="4"/>
      <c r="K948" s="45">
        <v>5</v>
      </c>
      <c r="L948" s="85">
        <v>2</v>
      </c>
      <c r="M948" s="45">
        <f t="shared" si="61"/>
        <v>3</v>
      </c>
      <c r="N948" s="85"/>
    </row>
    <row r="949" spans="1:14" s="2" customFormat="1">
      <c r="A949" s="18" t="s">
        <v>1560</v>
      </c>
      <c r="B949" s="31"/>
      <c r="E949" s="34"/>
      <c r="F949" s="31"/>
      <c r="H949" s="20"/>
      <c r="K949" s="45"/>
      <c r="L949" s="45"/>
      <c r="M949" s="113">
        <f>AVERAGE(M944:M948)</f>
        <v>1.2</v>
      </c>
      <c r="N949" s="14"/>
    </row>
    <row r="950" spans="1:14" s="2" customFormat="1">
      <c r="A950" s="18"/>
      <c r="B950" s="31"/>
      <c r="E950" s="34"/>
      <c r="F950" s="31"/>
      <c r="H950" s="20"/>
      <c r="I950" s="31"/>
      <c r="J950" s="35"/>
      <c r="K950" s="31"/>
      <c r="L950" s="31"/>
      <c r="M950" s="110"/>
    </row>
    <row r="951" spans="1:14" s="2" customFormat="1">
      <c r="A951" s="18"/>
      <c r="B951" s="31"/>
      <c r="E951" s="34"/>
      <c r="F951" s="31"/>
      <c r="H951" s="20"/>
      <c r="I951" s="31"/>
      <c r="J951" s="35"/>
      <c r="K951" s="31"/>
      <c r="L951" s="31"/>
      <c r="M951" s="110"/>
    </row>
    <row r="952" spans="1:14" s="2" customFormat="1">
      <c r="A952" s="47" t="s">
        <v>1573</v>
      </c>
      <c r="B952" s="31"/>
      <c r="E952" s="34"/>
      <c r="F952" s="31"/>
      <c r="H952" s="20"/>
      <c r="I952" s="31"/>
      <c r="J952" s="4">
        <f>J943+1</f>
        <v>173</v>
      </c>
      <c r="K952" s="31"/>
      <c r="L952" s="31"/>
      <c r="M952" s="31"/>
    </row>
    <row r="953" spans="1:14" s="2" customFormat="1" ht="35.15">
      <c r="A953" s="15" t="s">
        <v>1567</v>
      </c>
      <c r="B953" s="88" t="s">
        <v>1102</v>
      </c>
      <c r="C953" s="8">
        <v>249</v>
      </c>
      <c r="D953" s="2" t="s">
        <v>1194</v>
      </c>
      <c r="E953" s="4" t="s">
        <v>26</v>
      </c>
      <c r="F953" s="1" t="s">
        <v>60</v>
      </c>
      <c r="G953" s="17" t="s">
        <v>1568</v>
      </c>
      <c r="H953" s="16" t="s">
        <v>1569</v>
      </c>
      <c r="I953" s="31"/>
      <c r="J953" s="35"/>
      <c r="K953" s="45">
        <v>1</v>
      </c>
      <c r="L953" s="45">
        <v>3</v>
      </c>
      <c r="M953" s="45">
        <f>ABS(K953-L953)</f>
        <v>2</v>
      </c>
    </row>
    <row r="954" spans="1:14" s="2" customFormat="1" ht="35.15">
      <c r="A954" s="15" t="s">
        <v>1498</v>
      </c>
      <c r="B954" s="88" t="s">
        <v>1102</v>
      </c>
      <c r="C954" s="8">
        <v>229</v>
      </c>
      <c r="D954" s="2" t="s">
        <v>1194</v>
      </c>
      <c r="E954" s="4" t="s">
        <v>1500</v>
      </c>
      <c r="F954" s="5" t="s">
        <v>116</v>
      </c>
      <c r="G954" s="4" t="s">
        <v>115</v>
      </c>
      <c r="H954" s="1" t="s">
        <v>1501</v>
      </c>
      <c r="I954" s="31"/>
      <c r="J954" s="35"/>
      <c r="K954" s="45">
        <v>2</v>
      </c>
      <c r="L954" s="45">
        <v>4</v>
      </c>
      <c r="M954" s="45">
        <f t="shared" ref="M954:M957" si="62">ABS(K954-L954)</f>
        <v>2</v>
      </c>
    </row>
    <row r="955" spans="1:14" s="2" customFormat="1">
      <c r="A955" s="15" t="s">
        <v>1566</v>
      </c>
      <c r="B955" s="88" t="s">
        <v>1102</v>
      </c>
      <c r="C955" s="8">
        <v>425</v>
      </c>
      <c r="D955" s="2" t="s">
        <v>1194</v>
      </c>
      <c r="E955" s="4" t="s">
        <v>26</v>
      </c>
      <c r="F955" s="1" t="s">
        <v>1253</v>
      </c>
      <c r="G955" s="4" t="s">
        <v>144</v>
      </c>
      <c r="H955" s="5" t="s">
        <v>145</v>
      </c>
      <c r="I955" s="31"/>
      <c r="J955" s="35"/>
      <c r="K955" s="45">
        <v>3</v>
      </c>
      <c r="L955" s="45">
        <v>1</v>
      </c>
      <c r="M955" s="45">
        <f t="shared" si="62"/>
        <v>2</v>
      </c>
    </row>
    <row r="956" spans="1:14" s="2" customFormat="1">
      <c r="A956" s="15" t="s">
        <v>1397</v>
      </c>
      <c r="B956" s="88" t="s">
        <v>1241</v>
      </c>
      <c r="C956" s="8">
        <v>362</v>
      </c>
      <c r="D956" s="3" t="s">
        <v>1570</v>
      </c>
      <c r="E956" s="4" t="s">
        <v>5</v>
      </c>
      <c r="F956" s="1" t="s">
        <v>564</v>
      </c>
      <c r="G956" s="1" t="s">
        <v>1565</v>
      </c>
      <c r="H956" s="5" t="s">
        <v>561</v>
      </c>
      <c r="I956" s="31" t="s">
        <v>1572</v>
      </c>
      <c r="J956" s="35"/>
      <c r="K956" s="45">
        <v>4</v>
      </c>
      <c r="L956" s="45">
        <v>2</v>
      </c>
      <c r="M956" s="45">
        <f t="shared" si="62"/>
        <v>2</v>
      </c>
    </row>
    <row r="957" spans="1:14" s="2" customFormat="1" ht="35.15">
      <c r="A957" s="2" t="s">
        <v>1532</v>
      </c>
      <c r="B957" s="31">
        <v>2018</v>
      </c>
      <c r="C957" s="9">
        <v>99</v>
      </c>
      <c r="D957" s="2" t="s">
        <v>1194</v>
      </c>
      <c r="E957" s="2" t="s">
        <v>904</v>
      </c>
      <c r="F957" s="2" t="s">
        <v>358</v>
      </c>
      <c r="G957" s="2" t="s">
        <v>39</v>
      </c>
      <c r="H957" s="1" t="s">
        <v>1014</v>
      </c>
      <c r="I957" s="31"/>
      <c r="J957" s="35"/>
      <c r="K957" s="45">
        <v>5</v>
      </c>
      <c r="L957" s="45">
        <v>5</v>
      </c>
      <c r="M957" s="45">
        <f t="shared" si="62"/>
        <v>0</v>
      </c>
    </row>
    <row r="958" spans="1:14" s="2" customFormat="1">
      <c r="A958" s="18" t="s">
        <v>1571</v>
      </c>
      <c r="B958" s="31"/>
      <c r="E958" s="34"/>
      <c r="F958" s="31"/>
      <c r="H958" s="20"/>
      <c r="I958" s="31"/>
      <c r="J958" s="35"/>
      <c r="K958" s="45"/>
      <c r="L958" s="45"/>
      <c r="M958" s="113">
        <f>AVERAGE(M953:M957)</f>
        <v>1.6</v>
      </c>
    </row>
    <row r="959" spans="1:14" s="2" customFormat="1">
      <c r="A959" s="18"/>
      <c r="B959" s="31"/>
      <c r="E959" s="34"/>
      <c r="F959" s="31"/>
      <c r="H959" s="20"/>
      <c r="I959" s="31"/>
      <c r="J959" s="35"/>
      <c r="K959" s="31"/>
      <c r="L959" s="31"/>
      <c r="M959" s="110"/>
    </row>
    <row r="960" spans="1:14" s="2" customFormat="1">
      <c r="A960" s="18"/>
      <c r="B960" s="31"/>
      <c r="E960" s="34"/>
      <c r="F960" s="31"/>
      <c r="H960" s="20"/>
      <c r="I960" s="31"/>
      <c r="J960" s="35"/>
      <c r="K960" s="31"/>
      <c r="L960" s="31"/>
      <c r="M960" s="110"/>
    </row>
    <row r="961" spans="1:13" s="2" customFormat="1">
      <c r="A961" s="47" t="s">
        <v>1594</v>
      </c>
      <c r="B961" s="31"/>
      <c r="E961" s="34"/>
      <c r="F961" s="31"/>
      <c r="H961" s="20"/>
      <c r="J961" s="4">
        <f>J952+1</f>
        <v>174</v>
      </c>
      <c r="K961" s="31"/>
      <c r="L961" s="31"/>
      <c r="M961" s="31"/>
    </row>
    <row r="962" spans="1:13" s="2" customFormat="1">
      <c r="A962" s="15" t="s">
        <v>1574</v>
      </c>
      <c r="B962" s="88" t="s">
        <v>1575</v>
      </c>
      <c r="C962" s="8">
        <v>469</v>
      </c>
      <c r="D962" s="2" t="s">
        <v>1194</v>
      </c>
      <c r="E962" s="4" t="s">
        <v>112</v>
      </c>
      <c r="F962" s="1" t="s">
        <v>1576</v>
      </c>
      <c r="G962" s="17" t="s">
        <v>1574</v>
      </c>
      <c r="H962" s="90" t="s">
        <v>293</v>
      </c>
      <c r="I962" s="18" t="s">
        <v>1546</v>
      </c>
      <c r="J962" s="35"/>
      <c r="K962" s="45">
        <v>1</v>
      </c>
      <c r="L962" s="45">
        <v>2</v>
      </c>
      <c r="M962" s="45">
        <f>ABS(K962-L962)</f>
        <v>1</v>
      </c>
    </row>
    <row r="963" spans="1:13" s="2" customFormat="1">
      <c r="A963" s="15" t="s">
        <v>1577</v>
      </c>
      <c r="B963" s="88" t="s">
        <v>1575</v>
      </c>
      <c r="C963" s="8">
        <v>266</v>
      </c>
      <c r="D963" s="2" t="s">
        <v>1194</v>
      </c>
      <c r="E963" s="4" t="s">
        <v>1580</v>
      </c>
      <c r="F963" s="5" t="s">
        <v>1578</v>
      </c>
      <c r="G963" s="89" t="s">
        <v>1579</v>
      </c>
      <c r="H963" s="1" t="s">
        <v>292</v>
      </c>
      <c r="I963" s="31"/>
      <c r="J963" s="35"/>
      <c r="K963" s="45">
        <v>2</v>
      </c>
      <c r="L963" s="45">
        <v>3</v>
      </c>
      <c r="M963" s="45">
        <f t="shared" ref="M963:M966" si="63">ABS(K963-L963)</f>
        <v>1</v>
      </c>
    </row>
    <row r="964" spans="1:13" s="2" customFormat="1">
      <c r="A964" s="15" t="s">
        <v>1581</v>
      </c>
      <c r="B964" s="88" t="s">
        <v>1582</v>
      </c>
      <c r="C964" s="8">
        <v>189</v>
      </c>
      <c r="D964" s="2" t="s">
        <v>1194</v>
      </c>
      <c r="E964" s="4" t="s">
        <v>894</v>
      </c>
      <c r="F964" s="1" t="s">
        <v>1583</v>
      </c>
      <c r="G964" s="4" t="s">
        <v>1584</v>
      </c>
      <c r="H964" s="5" t="s">
        <v>1585</v>
      </c>
      <c r="I964" s="31"/>
      <c r="J964" s="35"/>
      <c r="K964" s="45">
        <v>3</v>
      </c>
      <c r="L964" s="45">
        <v>5</v>
      </c>
      <c r="M964" s="45">
        <f t="shared" si="63"/>
        <v>2</v>
      </c>
    </row>
    <row r="965" spans="1:13" s="2" customFormat="1">
      <c r="A965" s="15" t="s">
        <v>1586</v>
      </c>
      <c r="B965" s="88" t="s">
        <v>1229</v>
      </c>
      <c r="C965" s="8">
        <v>989</v>
      </c>
      <c r="D965" s="2" t="s">
        <v>1194</v>
      </c>
      <c r="E965" s="4" t="s">
        <v>904</v>
      </c>
      <c r="F965" s="1" t="s">
        <v>76</v>
      </c>
      <c r="G965" s="1" t="s">
        <v>1587</v>
      </c>
      <c r="H965" s="5" t="s">
        <v>1588</v>
      </c>
      <c r="I965" s="18" t="s">
        <v>1592</v>
      </c>
      <c r="J965" s="35"/>
      <c r="K965" s="45">
        <v>4</v>
      </c>
      <c r="L965" s="45">
        <v>1</v>
      </c>
      <c r="M965" s="45">
        <f t="shared" si="63"/>
        <v>3</v>
      </c>
    </row>
    <row r="966" spans="1:13" s="2" customFormat="1">
      <c r="A966" s="19" t="s">
        <v>1591</v>
      </c>
      <c r="B966" s="31">
        <v>2022</v>
      </c>
      <c r="C966" s="9">
        <v>219</v>
      </c>
      <c r="D966" s="2" t="s">
        <v>1194</v>
      </c>
      <c r="E966" s="2" t="s">
        <v>1520</v>
      </c>
      <c r="F966" s="2" t="s">
        <v>1589</v>
      </c>
      <c r="G966" s="2" t="s">
        <v>1590</v>
      </c>
      <c r="H966" s="2" t="s">
        <v>777</v>
      </c>
      <c r="I966" s="31"/>
      <c r="J966" s="35"/>
      <c r="K966" s="45">
        <v>5</v>
      </c>
      <c r="L966" s="45">
        <v>4</v>
      </c>
      <c r="M966" s="45">
        <f t="shared" si="63"/>
        <v>1</v>
      </c>
    </row>
    <row r="967" spans="1:13" s="2" customFormat="1">
      <c r="A967" s="18" t="s">
        <v>1593</v>
      </c>
      <c r="B967" s="31"/>
      <c r="E967" s="34"/>
      <c r="F967" s="31"/>
      <c r="H967" s="20"/>
      <c r="I967" s="31"/>
      <c r="J967" s="35"/>
      <c r="K967" s="45"/>
      <c r="L967" s="45"/>
      <c r="M967" s="113">
        <f>AVERAGE(M962:M966)</f>
        <v>1.6</v>
      </c>
    </row>
    <row r="968" spans="1:13" s="2" customFormat="1">
      <c r="A968" s="18"/>
      <c r="B968" s="31"/>
      <c r="E968" s="34"/>
      <c r="F968" s="18"/>
      <c r="H968" s="20"/>
      <c r="I968" s="31"/>
      <c r="J968" s="35"/>
      <c r="K968" s="31"/>
      <c r="L968" s="31"/>
      <c r="M968" s="110"/>
    </row>
    <row r="969" spans="1:13" s="2" customFormat="1">
      <c r="A969" s="18"/>
      <c r="B969" s="31"/>
      <c r="E969" s="34"/>
      <c r="F969" s="18"/>
      <c r="H969" s="20"/>
      <c r="I969" s="31"/>
      <c r="J969" s="35"/>
      <c r="K969" s="31"/>
      <c r="L969" s="31"/>
      <c r="M969" s="110"/>
    </row>
    <row r="970" spans="1:13" s="2" customFormat="1">
      <c r="A970" s="47" t="s">
        <v>1595</v>
      </c>
      <c r="B970" s="31"/>
      <c r="E970" s="34"/>
      <c r="F970" s="18"/>
      <c r="H970" s="20"/>
      <c r="J970" s="4">
        <f>J961+1</f>
        <v>175</v>
      </c>
      <c r="K970" s="31"/>
      <c r="L970" s="31"/>
      <c r="M970" s="31"/>
    </row>
    <row r="971" spans="1:13" s="2" customFormat="1">
      <c r="A971" s="18" t="s">
        <v>1598</v>
      </c>
      <c r="B971" s="31">
        <v>2021</v>
      </c>
      <c r="C971" s="2">
        <v>199</v>
      </c>
      <c r="D971" s="2" t="s">
        <v>1194</v>
      </c>
      <c r="E971" s="34" t="s">
        <v>1580</v>
      </c>
      <c r="F971" s="18" t="s">
        <v>1596</v>
      </c>
      <c r="G971" s="91" t="s">
        <v>1597</v>
      </c>
      <c r="H971" s="20" t="s">
        <v>292</v>
      </c>
      <c r="I971" s="31"/>
      <c r="J971" s="35"/>
      <c r="K971" s="45">
        <v>1</v>
      </c>
      <c r="L971" s="45">
        <v>3</v>
      </c>
      <c r="M971" s="45">
        <f>ABS(K971-L971)</f>
        <v>2</v>
      </c>
    </row>
    <row r="972" spans="1:13" s="2" customFormat="1">
      <c r="A972" s="18" t="s">
        <v>1599</v>
      </c>
      <c r="B972" s="31">
        <v>2019</v>
      </c>
      <c r="C972" s="2">
        <v>375</v>
      </c>
      <c r="D972" s="2" t="s">
        <v>1194</v>
      </c>
      <c r="E972" s="34" t="s">
        <v>1580</v>
      </c>
      <c r="F972" s="18" t="s">
        <v>1230</v>
      </c>
      <c r="G972" s="2" t="s">
        <v>1600</v>
      </c>
      <c r="H972" s="20" t="s">
        <v>292</v>
      </c>
      <c r="I972" s="31"/>
      <c r="J972" s="35"/>
      <c r="K972" s="45">
        <v>2</v>
      </c>
      <c r="L972" s="45">
        <v>1</v>
      </c>
      <c r="M972" s="45">
        <f t="shared" ref="M972:M975" si="64">ABS(K972-L972)</f>
        <v>1</v>
      </c>
    </row>
    <row r="973" spans="1:13" s="2" customFormat="1">
      <c r="A973" s="61" t="s">
        <v>1602</v>
      </c>
      <c r="B973" s="31">
        <v>2022</v>
      </c>
      <c r="C973" s="2">
        <v>249</v>
      </c>
      <c r="D973" s="2" t="s">
        <v>1194</v>
      </c>
      <c r="E973" s="34" t="s">
        <v>1604</v>
      </c>
      <c r="F973" s="18" t="s">
        <v>1603</v>
      </c>
      <c r="G973" s="2" t="s">
        <v>1601</v>
      </c>
      <c r="H973" s="20" t="s">
        <v>292</v>
      </c>
      <c r="I973" s="31"/>
      <c r="J973" s="35"/>
      <c r="K973" s="45">
        <v>3</v>
      </c>
      <c r="L973" s="45">
        <v>2</v>
      </c>
      <c r="M973" s="45">
        <f t="shared" si="64"/>
        <v>1</v>
      </c>
    </row>
    <row r="974" spans="1:13" s="2" customFormat="1">
      <c r="A974" s="61" t="s">
        <v>1605</v>
      </c>
      <c r="B974" s="31">
        <v>2021</v>
      </c>
      <c r="C974" s="2">
        <v>149</v>
      </c>
      <c r="D974" s="2" t="s">
        <v>1194</v>
      </c>
      <c r="E974" s="34" t="s">
        <v>112</v>
      </c>
      <c r="F974" s="18" t="s">
        <v>796</v>
      </c>
      <c r="G974" s="2" t="s">
        <v>1606</v>
      </c>
      <c r="H974" s="20" t="s">
        <v>292</v>
      </c>
      <c r="I974" s="31"/>
      <c r="J974" s="35"/>
      <c r="K974" s="45">
        <v>4</v>
      </c>
      <c r="L974" s="45">
        <v>5</v>
      </c>
      <c r="M974" s="45">
        <f t="shared" si="64"/>
        <v>1</v>
      </c>
    </row>
    <row r="975" spans="1:13" s="2" customFormat="1">
      <c r="A975" s="18" t="s">
        <v>1607</v>
      </c>
      <c r="B975" s="31">
        <v>2021</v>
      </c>
      <c r="C975" s="2">
        <v>198</v>
      </c>
      <c r="D975" s="2" t="s">
        <v>1194</v>
      </c>
      <c r="E975" s="34" t="s">
        <v>1580</v>
      </c>
      <c r="F975" s="18" t="s">
        <v>1230</v>
      </c>
      <c r="G975" s="89" t="s">
        <v>1608</v>
      </c>
      <c r="H975" s="20" t="s">
        <v>292</v>
      </c>
      <c r="I975" s="31"/>
      <c r="J975" s="35"/>
      <c r="K975" s="45">
        <v>5</v>
      </c>
      <c r="L975" s="45">
        <v>4</v>
      </c>
      <c r="M975" s="45">
        <f t="shared" si="64"/>
        <v>1</v>
      </c>
    </row>
    <row r="976" spans="1:13" s="2" customFormat="1">
      <c r="A976" s="18" t="s">
        <v>1609</v>
      </c>
      <c r="B976" s="31"/>
      <c r="E976" s="34"/>
      <c r="F976" s="18"/>
      <c r="H976" s="20"/>
      <c r="I976" s="31"/>
      <c r="J976" s="35"/>
      <c r="K976" s="45"/>
      <c r="L976" s="45"/>
      <c r="M976" s="113">
        <f>AVERAGE(M971:M975)</f>
        <v>1.2</v>
      </c>
    </row>
    <row r="977" spans="1:13" s="2" customFormat="1">
      <c r="A977" s="18"/>
      <c r="B977" s="31"/>
      <c r="E977" s="34"/>
      <c r="F977" s="18"/>
      <c r="H977" s="20"/>
      <c r="I977" s="31"/>
      <c r="J977" s="35"/>
      <c r="K977" s="31"/>
      <c r="L977" s="31"/>
      <c r="M977" s="110"/>
    </row>
    <row r="978" spans="1:13" s="2" customFormat="1">
      <c r="A978" s="18"/>
      <c r="B978" s="31"/>
      <c r="E978" s="34"/>
      <c r="F978" s="18"/>
      <c r="H978" s="20"/>
      <c r="I978" s="31"/>
      <c r="J978" s="35"/>
      <c r="K978" s="31"/>
      <c r="L978" s="31"/>
      <c r="M978" s="110"/>
    </row>
    <row r="979" spans="1:13" s="2" customFormat="1">
      <c r="A979" s="47" t="s">
        <v>1610</v>
      </c>
      <c r="B979" s="31"/>
      <c r="E979" s="4"/>
      <c r="F979" s="18"/>
      <c r="H979" s="20"/>
      <c r="J979" s="4">
        <f>J970+1</f>
        <v>176</v>
      </c>
      <c r="K979" s="31"/>
      <c r="L979" s="31"/>
      <c r="M979" s="31"/>
    </row>
    <row r="980" spans="1:13" s="2" customFormat="1">
      <c r="A980" s="61" t="s">
        <v>1611</v>
      </c>
      <c r="B980" s="31">
        <v>2017</v>
      </c>
      <c r="C980" s="2">
        <v>259</v>
      </c>
      <c r="D980" s="2" t="s">
        <v>1194</v>
      </c>
      <c r="E980" s="4" t="s">
        <v>894</v>
      </c>
      <c r="F980" s="18" t="s">
        <v>1143</v>
      </c>
      <c r="G980" s="89" t="s">
        <v>1615</v>
      </c>
      <c r="H980" s="20" t="s">
        <v>145</v>
      </c>
      <c r="I980" s="31"/>
      <c r="J980" s="35"/>
      <c r="K980" s="45">
        <v>1</v>
      </c>
      <c r="L980" s="45">
        <v>4</v>
      </c>
      <c r="M980" s="45">
        <f>ABS(K980-L980)</f>
        <v>3</v>
      </c>
    </row>
    <row r="981" spans="1:13" s="2" customFormat="1">
      <c r="A981" s="18" t="s">
        <v>1612</v>
      </c>
      <c r="B981" s="31">
        <v>2016</v>
      </c>
      <c r="C981" s="2">
        <v>699</v>
      </c>
      <c r="D981" s="2" t="s">
        <v>1194</v>
      </c>
      <c r="E981" s="4" t="s">
        <v>894</v>
      </c>
      <c r="F981" s="18" t="s">
        <v>1143</v>
      </c>
      <c r="G981" s="89" t="s">
        <v>1616</v>
      </c>
      <c r="H981" s="20" t="s">
        <v>145</v>
      </c>
      <c r="I981" s="31"/>
      <c r="J981" s="35"/>
      <c r="K981" s="45">
        <v>2</v>
      </c>
      <c r="L981" s="45">
        <v>1</v>
      </c>
      <c r="M981" s="45">
        <f t="shared" ref="M981:M984" si="65">ABS(K981-L981)</f>
        <v>1</v>
      </c>
    </row>
    <row r="982" spans="1:13" s="2" customFormat="1">
      <c r="A982" s="96" t="s">
        <v>1613</v>
      </c>
      <c r="B982" s="31">
        <v>2019</v>
      </c>
      <c r="C982" s="2">
        <v>679</v>
      </c>
      <c r="D982" s="2" t="s">
        <v>1194</v>
      </c>
      <c r="E982" s="4" t="s">
        <v>894</v>
      </c>
      <c r="F982" s="18" t="s">
        <v>1143</v>
      </c>
      <c r="G982" s="89" t="s">
        <v>1617</v>
      </c>
      <c r="H982" s="20" t="s">
        <v>145</v>
      </c>
      <c r="I982" s="31"/>
      <c r="J982" s="35"/>
      <c r="K982" s="45">
        <v>3</v>
      </c>
      <c r="L982" s="45">
        <v>2</v>
      </c>
      <c r="M982" s="45">
        <f t="shared" si="65"/>
        <v>1</v>
      </c>
    </row>
    <row r="983" spans="1:13" s="2" customFormat="1">
      <c r="A983" s="89" t="s">
        <v>1619</v>
      </c>
      <c r="B983" s="31">
        <v>2015</v>
      </c>
      <c r="C983" s="2">
        <v>589</v>
      </c>
      <c r="D983" s="2" t="s">
        <v>1194</v>
      </c>
      <c r="E983" s="4" t="s">
        <v>894</v>
      </c>
      <c r="F983" s="18" t="s">
        <v>1143</v>
      </c>
      <c r="G983" s="89" t="s">
        <v>1618</v>
      </c>
      <c r="H983" s="20" t="s">
        <v>145</v>
      </c>
      <c r="I983" s="31"/>
      <c r="J983" s="35"/>
      <c r="K983" s="45">
        <v>4</v>
      </c>
      <c r="L983" s="45">
        <v>3</v>
      </c>
      <c r="M983" s="45">
        <f t="shared" si="65"/>
        <v>1</v>
      </c>
    </row>
    <row r="984" spans="1:13" s="2" customFormat="1">
      <c r="A984" s="18" t="s">
        <v>1614</v>
      </c>
      <c r="B984" s="31">
        <v>2019</v>
      </c>
      <c r="C984" s="2">
        <v>99</v>
      </c>
      <c r="D984" s="2" t="s">
        <v>1194</v>
      </c>
      <c r="E984" s="34" t="s">
        <v>904</v>
      </c>
      <c r="F984" s="18" t="s">
        <v>358</v>
      </c>
      <c r="G984" s="89" t="s">
        <v>39</v>
      </c>
      <c r="H984" s="20" t="s">
        <v>1014</v>
      </c>
      <c r="I984" s="31"/>
      <c r="J984" s="35"/>
      <c r="K984" s="45">
        <v>5</v>
      </c>
      <c r="L984" s="45">
        <v>5</v>
      </c>
      <c r="M984" s="45">
        <f t="shared" si="65"/>
        <v>0</v>
      </c>
    </row>
    <row r="985" spans="1:13" s="2" customFormat="1" ht="18.45">
      <c r="A985" s="18" t="s">
        <v>1620</v>
      </c>
      <c r="B985" s="31"/>
      <c r="E985" s="34"/>
      <c r="F985" s="18"/>
      <c r="H985" s="20"/>
      <c r="I985" s="31"/>
      <c r="J985" s="35"/>
      <c r="K985" s="45"/>
      <c r="L985" s="45"/>
      <c r="M985" s="113">
        <f>AVERAGE(M980:M984)</f>
        <v>1.2</v>
      </c>
    </row>
    <row r="986" spans="1:13" s="2" customFormat="1">
      <c r="A986" s="18"/>
      <c r="B986" s="31"/>
      <c r="E986" s="34"/>
      <c r="F986" s="18"/>
      <c r="H986" s="20"/>
      <c r="I986" s="31"/>
      <c r="J986" s="35"/>
      <c r="K986" s="31"/>
      <c r="L986" s="31"/>
      <c r="M986" s="110"/>
    </row>
    <row r="987" spans="1:13" s="2" customFormat="1">
      <c r="A987" s="18"/>
      <c r="B987" s="31"/>
      <c r="E987" s="34"/>
      <c r="F987" s="18"/>
      <c r="H987" s="20"/>
      <c r="I987" s="31"/>
      <c r="J987" s="35"/>
      <c r="K987" s="31"/>
      <c r="L987" s="31"/>
      <c r="M987" s="110"/>
    </row>
    <row r="988" spans="1:13" s="2" customFormat="1">
      <c r="A988" s="47" t="s">
        <v>1636</v>
      </c>
      <c r="B988" s="31"/>
      <c r="E988" s="4"/>
      <c r="F988" s="18"/>
      <c r="H988" s="20"/>
      <c r="J988" s="4">
        <f>J979+1</f>
        <v>177</v>
      </c>
      <c r="K988" s="31"/>
      <c r="L988" s="31"/>
      <c r="M988" s="31"/>
    </row>
    <row r="989" spans="1:13" s="2" customFormat="1">
      <c r="A989" s="61" t="s">
        <v>1634</v>
      </c>
      <c r="B989" s="18">
        <v>2021</v>
      </c>
      <c r="C989" s="4">
        <v>149</v>
      </c>
      <c r="D989" s="2" t="s">
        <v>1626</v>
      </c>
      <c r="E989" s="2" t="s">
        <v>894</v>
      </c>
      <c r="F989" s="2" t="s">
        <v>847</v>
      </c>
      <c r="G989" s="77" t="s">
        <v>1630</v>
      </c>
      <c r="H989" s="1" t="s">
        <v>1624</v>
      </c>
      <c r="I989" s="2" t="s">
        <v>1629</v>
      </c>
      <c r="J989" s="35"/>
      <c r="K989" s="45">
        <v>1</v>
      </c>
      <c r="L989" s="45">
        <v>4</v>
      </c>
      <c r="M989" s="45">
        <f>ABS(K989-L989)</f>
        <v>3</v>
      </c>
    </row>
    <row r="990" spans="1:13" s="2" customFormat="1" ht="35.15">
      <c r="A990" s="61" t="s">
        <v>1621</v>
      </c>
      <c r="B990" s="18">
        <v>2021</v>
      </c>
      <c r="C990" s="4">
        <v>579</v>
      </c>
      <c r="D990" s="2" t="s">
        <v>1626</v>
      </c>
      <c r="E990" s="2" t="s">
        <v>112</v>
      </c>
      <c r="F990" s="2" t="s">
        <v>842</v>
      </c>
      <c r="G990" s="77" t="s">
        <v>1631</v>
      </c>
      <c r="H990" s="1" t="s">
        <v>1622</v>
      </c>
      <c r="J990" s="35"/>
      <c r="K990" s="45">
        <v>2</v>
      </c>
      <c r="L990" s="45">
        <v>1</v>
      </c>
      <c r="M990" s="45">
        <f t="shared" ref="M990:M993" si="66">ABS(K990-L990)</f>
        <v>1</v>
      </c>
    </row>
    <row r="991" spans="1:13" s="2" customFormat="1" ht="52.75">
      <c r="A991" s="61" t="s">
        <v>1633</v>
      </c>
      <c r="B991" s="18">
        <v>2021</v>
      </c>
      <c r="C991" s="4">
        <v>249</v>
      </c>
      <c r="D991" s="2" t="s">
        <v>1626</v>
      </c>
      <c r="E991" s="2" t="s">
        <v>112</v>
      </c>
      <c r="F991" s="2" t="s">
        <v>842</v>
      </c>
      <c r="G991" s="77" t="s">
        <v>1632</v>
      </c>
      <c r="H991" s="1" t="s">
        <v>1627</v>
      </c>
      <c r="J991" s="35"/>
      <c r="K991" s="45">
        <v>3</v>
      </c>
      <c r="L991" s="45">
        <v>3</v>
      </c>
      <c r="M991" s="45">
        <f t="shared" si="66"/>
        <v>0</v>
      </c>
    </row>
    <row r="992" spans="1:13" s="2" customFormat="1" ht="35.15">
      <c r="A992" s="61" t="s">
        <v>1623</v>
      </c>
      <c r="B992" s="18">
        <v>2018</v>
      </c>
      <c r="C992" s="4">
        <v>99</v>
      </c>
      <c r="D992" s="2" t="s">
        <v>1626</v>
      </c>
      <c r="E992" s="2" t="s">
        <v>904</v>
      </c>
      <c r="F992" s="2" t="s">
        <v>358</v>
      </c>
      <c r="G992" s="77" t="s">
        <v>39</v>
      </c>
      <c r="H992" s="1" t="s">
        <v>1014</v>
      </c>
      <c r="J992" s="35"/>
      <c r="K992" s="45">
        <v>4</v>
      </c>
      <c r="L992" s="45">
        <v>5</v>
      </c>
      <c r="M992" s="45">
        <f t="shared" si="66"/>
        <v>1</v>
      </c>
    </row>
    <row r="993" spans="1:14" s="2" customFormat="1" ht="35.15">
      <c r="A993" s="61" t="s">
        <v>1195</v>
      </c>
      <c r="B993" s="18">
        <v>2021</v>
      </c>
      <c r="C993" s="4">
        <v>269</v>
      </c>
      <c r="D993" s="2" t="s">
        <v>1626</v>
      </c>
      <c r="E993" s="2" t="s">
        <v>1604</v>
      </c>
      <c r="F993" s="2" t="s">
        <v>1196</v>
      </c>
      <c r="G993" s="77" t="s">
        <v>477</v>
      </c>
      <c r="H993" s="1" t="s">
        <v>1625</v>
      </c>
      <c r="I993" s="2" t="s">
        <v>1628</v>
      </c>
      <c r="J993" s="35"/>
      <c r="K993" s="45">
        <v>5</v>
      </c>
      <c r="L993" s="45">
        <v>2</v>
      </c>
      <c r="M993" s="45">
        <f t="shared" si="66"/>
        <v>3</v>
      </c>
    </row>
    <row r="994" spans="1:14" s="2" customFormat="1">
      <c r="A994" s="18" t="s">
        <v>1635</v>
      </c>
      <c r="B994" s="31"/>
      <c r="E994" s="34"/>
      <c r="F994" s="18"/>
      <c r="H994" s="20"/>
      <c r="I994" s="31"/>
      <c r="J994" s="35"/>
      <c r="K994" s="45"/>
      <c r="L994" s="45"/>
      <c r="M994" s="113">
        <f>AVERAGE(M989:M993)</f>
        <v>1.6</v>
      </c>
    </row>
    <row r="995" spans="1:14" s="2" customFormat="1">
      <c r="A995" s="18"/>
      <c r="B995" s="31"/>
      <c r="E995" s="34"/>
      <c r="F995" s="18"/>
      <c r="H995" s="20"/>
      <c r="I995" s="31"/>
      <c r="J995" s="35"/>
      <c r="K995" s="45"/>
      <c r="L995" s="45"/>
      <c r="M995" s="113"/>
    </row>
    <row r="996" spans="1:14" s="2" customFormat="1">
      <c r="A996" s="18"/>
      <c r="B996" s="31"/>
      <c r="E996" s="34"/>
      <c r="F996" s="18"/>
      <c r="H996" s="20"/>
      <c r="I996" s="31"/>
      <c r="J996" s="35"/>
      <c r="K996" s="45"/>
      <c r="L996" s="45"/>
      <c r="M996" s="113"/>
    </row>
    <row r="997" spans="1:14" s="2" customFormat="1">
      <c r="A997" s="47" t="s">
        <v>1649</v>
      </c>
      <c r="B997" s="31"/>
      <c r="E997" s="34"/>
      <c r="F997" s="18"/>
      <c r="H997" s="20"/>
      <c r="I997" s="31"/>
      <c r="J997" s="4">
        <f>J988+1</f>
        <v>178</v>
      </c>
      <c r="K997" s="45"/>
      <c r="L997" s="45"/>
      <c r="M997" s="113"/>
    </row>
    <row r="998" spans="1:14" ht="35.15">
      <c r="A998" s="22" t="s">
        <v>1645</v>
      </c>
      <c r="B998" s="18">
        <v>2007</v>
      </c>
      <c r="C998" s="6">
        <v>375</v>
      </c>
      <c r="D998" s="3" t="s">
        <v>1495</v>
      </c>
      <c r="E998" s="4" t="s">
        <v>1646</v>
      </c>
      <c r="F998" s="1" t="s">
        <v>1647</v>
      </c>
      <c r="G998" s="2" t="s">
        <v>1632</v>
      </c>
      <c r="H998" s="5" t="s">
        <v>147</v>
      </c>
      <c r="K998" s="45">
        <v>1</v>
      </c>
      <c r="L998" s="45">
        <v>2</v>
      </c>
      <c r="M998" s="45">
        <f>ABS(K998-L998)</f>
        <v>1</v>
      </c>
      <c r="N998" s="87"/>
    </row>
    <row r="999" spans="1:14" ht="35.15">
      <c r="A999" s="15" t="s">
        <v>1640</v>
      </c>
      <c r="B999" s="18">
        <v>2007</v>
      </c>
      <c r="C999" s="8">
        <v>199</v>
      </c>
      <c r="D999" s="3" t="s">
        <v>1495</v>
      </c>
      <c r="E999" s="4" t="s">
        <v>26</v>
      </c>
      <c r="F999" s="5" t="s">
        <v>1641</v>
      </c>
      <c r="G999" s="4" t="s">
        <v>1642</v>
      </c>
      <c r="H999" s="1" t="s">
        <v>1643</v>
      </c>
      <c r="K999" s="45">
        <v>2</v>
      </c>
      <c r="L999" s="45">
        <v>4</v>
      </c>
      <c r="M999" s="45">
        <f>ABS(K999-L999)</f>
        <v>2</v>
      </c>
      <c r="N999" s="87"/>
    </row>
    <row r="1000" spans="1:14">
      <c r="A1000" s="15" t="s">
        <v>1648</v>
      </c>
      <c r="B1000" s="18">
        <v>2007</v>
      </c>
      <c r="C1000" s="8">
        <v>593</v>
      </c>
      <c r="D1000" s="3" t="s">
        <v>1650</v>
      </c>
      <c r="E1000" s="4" t="s">
        <v>26</v>
      </c>
      <c r="F1000" s="1" t="s">
        <v>1253</v>
      </c>
      <c r="G1000" s="4" t="s">
        <v>1644</v>
      </c>
      <c r="H1000" s="5" t="s">
        <v>145</v>
      </c>
      <c r="K1000" s="45">
        <v>3</v>
      </c>
      <c r="L1000" s="45">
        <v>1</v>
      </c>
      <c r="M1000" s="45">
        <f>ABS(K1000-L1000)</f>
        <v>2</v>
      </c>
    </row>
    <row r="1001" spans="1:14">
      <c r="A1001" s="15" t="s">
        <v>1637</v>
      </c>
      <c r="B1001" s="18">
        <v>2007</v>
      </c>
      <c r="C1001" s="8">
        <v>369</v>
      </c>
      <c r="D1001" s="2" t="s">
        <v>1626</v>
      </c>
      <c r="E1001" s="4" t="s">
        <v>5</v>
      </c>
      <c r="F1001" s="1" t="s">
        <v>1153</v>
      </c>
      <c r="G1001" s="1" t="s">
        <v>1638</v>
      </c>
      <c r="H1001" s="89" t="s">
        <v>1639</v>
      </c>
      <c r="K1001" s="45">
        <v>4</v>
      </c>
      <c r="L1001" s="45">
        <v>3</v>
      </c>
      <c r="M1001" s="45">
        <f t="shared" ref="M1001" si="67">ABS(K1001-L1001)</f>
        <v>1</v>
      </c>
      <c r="N1001" s="87"/>
    </row>
    <row r="1002" spans="1:14" s="2" customFormat="1" ht="35.15">
      <c r="A1002" s="61" t="s">
        <v>1623</v>
      </c>
      <c r="B1002" s="34">
        <v>2019</v>
      </c>
      <c r="C1002" s="4">
        <v>99</v>
      </c>
      <c r="D1002" s="2" t="s">
        <v>1626</v>
      </c>
      <c r="E1002" s="2" t="s">
        <v>904</v>
      </c>
      <c r="F1002" s="2" t="s">
        <v>358</v>
      </c>
      <c r="G1002" s="77" t="s">
        <v>39</v>
      </c>
      <c r="H1002" s="1" t="s">
        <v>1014</v>
      </c>
      <c r="J1002" s="4"/>
      <c r="K1002" s="45">
        <v>5</v>
      </c>
      <c r="L1002" s="45">
        <v>5</v>
      </c>
      <c r="M1002" s="45">
        <f>ABS(K1002-L1002)</f>
        <v>0</v>
      </c>
    </row>
    <row r="1003" spans="1:14">
      <c r="M1003" s="113">
        <f>AVERAGE(M998:M1002)</f>
        <v>1.2</v>
      </c>
    </row>
    <row r="1004" spans="1:14">
      <c r="M1004" s="113"/>
    </row>
    <row r="1005" spans="1:14" s="2" customFormat="1">
      <c r="A1005" s="47" t="s">
        <v>1661</v>
      </c>
      <c r="B1005" s="31"/>
      <c r="E1005" s="34"/>
      <c r="F1005" s="18"/>
      <c r="H1005" s="20"/>
      <c r="I1005" s="31"/>
      <c r="J1005" s="4">
        <f>J997+1</f>
        <v>179</v>
      </c>
      <c r="K1005" s="45"/>
      <c r="L1005" s="45"/>
      <c r="M1005" s="113"/>
    </row>
    <row r="1006" spans="1:14" ht="35.15">
      <c r="A1006" s="22" t="s">
        <v>1652</v>
      </c>
      <c r="B1006" s="18">
        <v>2011</v>
      </c>
      <c r="C1006" s="6">
        <v>639</v>
      </c>
      <c r="D1006" s="3" t="s">
        <v>1191</v>
      </c>
      <c r="E1006" s="4" t="s">
        <v>26</v>
      </c>
      <c r="F1006" s="1" t="s">
        <v>1253</v>
      </c>
      <c r="G1006" s="2" t="s">
        <v>1651</v>
      </c>
      <c r="H1006" s="5" t="s">
        <v>145</v>
      </c>
      <c r="I1006" s="4" t="s">
        <v>1653</v>
      </c>
      <c r="K1006" s="45">
        <v>1</v>
      </c>
      <c r="L1006" s="45">
        <v>1</v>
      </c>
      <c r="M1006" s="45">
        <f>ABS(K1006-L1006)</f>
        <v>0</v>
      </c>
      <c r="N1006" s="87"/>
    </row>
    <row r="1007" spans="1:14">
      <c r="A1007" s="15" t="s">
        <v>1662</v>
      </c>
      <c r="B1007" s="18">
        <v>2022</v>
      </c>
      <c r="C1007" s="6">
        <v>145</v>
      </c>
      <c r="D1007" s="2" t="s">
        <v>1262</v>
      </c>
      <c r="E1007" s="4" t="s">
        <v>26</v>
      </c>
      <c r="F1007" s="5" t="s">
        <v>1660</v>
      </c>
      <c r="G1007" s="4" t="s">
        <v>516</v>
      </c>
      <c r="H1007" s="5" t="s">
        <v>145</v>
      </c>
      <c r="I1007" s="4" t="s">
        <v>1658</v>
      </c>
      <c r="K1007" s="45">
        <v>2</v>
      </c>
      <c r="L1007" s="45">
        <v>3</v>
      </c>
      <c r="M1007" s="45">
        <f>ABS(K1007-L1007)</f>
        <v>1</v>
      </c>
      <c r="N1007" s="87"/>
    </row>
    <row r="1008" spans="1:14" ht="35.15">
      <c r="A1008" s="15" t="s">
        <v>1659</v>
      </c>
      <c r="B1008" s="18">
        <v>2021</v>
      </c>
      <c r="C1008" s="6">
        <v>201</v>
      </c>
      <c r="D1008" s="2" t="s">
        <v>1262</v>
      </c>
      <c r="E1008" s="4" t="s">
        <v>26</v>
      </c>
      <c r="F1008" s="1" t="s">
        <v>1663</v>
      </c>
      <c r="G1008" s="97" t="s">
        <v>1616</v>
      </c>
      <c r="H1008" s="5" t="s">
        <v>1664</v>
      </c>
      <c r="K1008" s="45">
        <v>3</v>
      </c>
      <c r="L1008" s="45">
        <v>2</v>
      </c>
      <c r="M1008" s="45">
        <f>ABS(K1008-L1008)</f>
        <v>1</v>
      </c>
    </row>
    <row r="1009" spans="1:14" s="2" customFormat="1" ht="35.15">
      <c r="A1009" s="61" t="s">
        <v>1623</v>
      </c>
      <c r="B1009" s="18">
        <v>2020</v>
      </c>
      <c r="C1009" s="4">
        <v>99</v>
      </c>
      <c r="D1009" s="2" t="s">
        <v>1262</v>
      </c>
      <c r="E1009" s="2" t="s">
        <v>5</v>
      </c>
      <c r="F1009" s="2" t="s">
        <v>358</v>
      </c>
      <c r="G1009" s="77" t="s">
        <v>39</v>
      </c>
      <c r="H1009" s="1" t="s">
        <v>1014</v>
      </c>
      <c r="J1009" s="4"/>
      <c r="K1009" s="45">
        <v>4</v>
      </c>
      <c r="L1009" s="45">
        <v>5</v>
      </c>
      <c r="M1009" s="45">
        <f>ABS(K1009-L1009)</f>
        <v>1</v>
      </c>
    </row>
    <row r="1010" spans="1:14" s="2" customFormat="1">
      <c r="A1010" s="61" t="s">
        <v>1655</v>
      </c>
      <c r="B1010" s="18">
        <v>2022</v>
      </c>
      <c r="C1010" s="4">
        <v>131</v>
      </c>
      <c r="D1010" s="2" t="s">
        <v>1262</v>
      </c>
      <c r="E1010" s="2" t="s">
        <v>26</v>
      </c>
      <c r="F1010" s="2" t="s">
        <v>1656</v>
      </c>
      <c r="G1010" s="77" t="s">
        <v>1654</v>
      </c>
      <c r="H1010" s="1" t="s">
        <v>1657</v>
      </c>
      <c r="J1010" s="4"/>
      <c r="K1010" s="45">
        <v>5</v>
      </c>
      <c r="L1010" s="45">
        <v>4</v>
      </c>
      <c r="M1010" s="45">
        <f>ABS(K1010-L1010)</f>
        <v>1</v>
      </c>
    </row>
    <row r="1011" spans="1:14">
      <c r="M1011" s="113">
        <f>AVERAGE(M1006:M1010)</f>
        <v>0.8</v>
      </c>
    </row>
    <row r="1012" spans="1:14">
      <c r="M1012" s="113"/>
    </row>
    <row r="1013" spans="1:14">
      <c r="M1013" s="113"/>
    </row>
    <row r="1014" spans="1:14" s="2" customFormat="1">
      <c r="A1014" s="47" t="s">
        <v>1672</v>
      </c>
      <c r="B1014" s="31"/>
      <c r="E1014" s="34"/>
      <c r="F1014" s="18"/>
      <c r="H1014" s="20"/>
      <c r="I1014" s="31"/>
      <c r="J1014" s="4">
        <f>J1005+1</f>
        <v>180</v>
      </c>
      <c r="K1014" s="45"/>
      <c r="L1014" s="45"/>
      <c r="M1014" s="113"/>
    </row>
    <row r="1015" spans="1:14">
      <c r="A1015" s="22" t="s">
        <v>1665</v>
      </c>
      <c r="B1015" s="18">
        <v>2018</v>
      </c>
      <c r="C1015" s="6">
        <v>717</v>
      </c>
      <c r="D1015" s="3" t="s">
        <v>1262</v>
      </c>
      <c r="E1015" s="2" t="s">
        <v>26</v>
      </c>
      <c r="F1015" s="1" t="s">
        <v>1666</v>
      </c>
      <c r="G1015" s="97" t="s">
        <v>1668</v>
      </c>
      <c r="H1015" s="5" t="s">
        <v>147</v>
      </c>
      <c r="I1015" s="4" t="s">
        <v>1667</v>
      </c>
      <c r="K1015" s="45">
        <v>1</v>
      </c>
      <c r="L1015" s="45">
        <v>1</v>
      </c>
      <c r="M1015" s="45">
        <f>ABS(K1015-L1015)</f>
        <v>0</v>
      </c>
      <c r="N1015" s="87"/>
    </row>
    <row r="1016" spans="1:14">
      <c r="A1016" s="15" t="s">
        <v>1669</v>
      </c>
      <c r="B1016" s="18">
        <v>2019</v>
      </c>
      <c r="C1016" s="6">
        <v>444</v>
      </c>
      <c r="D1016" s="2" t="s">
        <v>1262</v>
      </c>
      <c r="E1016" s="4" t="s">
        <v>26</v>
      </c>
      <c r="F1016" s="1" t="s">
        <v>1666</v>
      </c>
      <c r="G1016" s="97" t="s">
        <v>1668</v>
      </c>
      <c r="H1016" s="5" t="s">
        <v>147</v>
      </c>
      <c r="K1016" s="45">
        <v>2</v>
      </c>
      <c r="L1016" s="45">
        <v>2</v>
      </c>
      <c r="M1016" s="45">
        <f>ABS(K1016-L1016)</f>
        <v>0</v>
      </c>
      <c r="N1016" s="87"/>
    </row>
    <row r="1017" spans="1:14">
      <c r="A1017" s="15" t="s">
        <v>1670</v>
      </c>
      <c r="B1017" s="18">
        <v>2021</v>
      </c>
      <c r="C1017" s="6">
        <v>231</v>
      </c>
      <c r="D1017" s="2" t="s">
        <v>1262</v>
      </c>
      <c r="E1017" s="4" t="s">
        <v>26</v>
      </c>
      <c r="F1017" s="1"/>
      <c r="G1017" s="97" t="s">
        <v>1668</v>
      </c>
      <c r="H1017" s="98" t="s">
        <v>1673</v>
      </c>
      <c r="K1017" s="45">
        <v>3</v>
      </c>
      <c r="L1017" s="45">
        <v>3</v>
      </c>
      <c r="M1017" s="45">
        <f>ABS(K1017-L1017)</f>
        <v>0</v>
      </c>
    </row>
    <row r="1018" spans="1:14" s="2" customFormat="1">
      <c r="A1018" s="19" t="s">
        <v>1671</v>
      </c>
      <c r="B1018" s="18">
        <v>2020</v>
      </c>
      <c r="C1018" s="2">
        <v>189</v>
      </c>
      <c r="D1018" s="2" t="s">
        <v>1262</v>
      </c>
      <c r="E1018" s="2" t="s">
        <v>26</v>
      </c>
      <c r="G1018" s="97" t="s">
        <v>1668</v>
      </c>
      <c r="H1018" s="5" t="s">
        <v>147</v>
      </c>
      <c r="J1018" s="4"/>
      <c r="K1018" s="45">
        <v>4</v>
      </c>
      <c r="L1018" s="45">
        <v>4</v>
      </c>
      <c r="M1018" s="45">
        <f>ABS(K1018-L1018)</f>
        <v>0</v>
      </c>
    </row>
    <row r="1019" spans="1:14" s="2" customFormat="1" ht="35.15">
      <c r="A1019" s="61" t="s">
        <v>1623</v>
      </c>
      <c r="B1019" s="18">
        <v>2020</v>
      </c>
      <c r="C1019" s="4">
        <v>99</v>
      </c>
      <c r="D1019" s="2" t="s">
        <v>1262</v>
      </c>
      <c r="E1019" s="2" t="s">
        <v>5</v>
      </c>
      <c r="F1019" s="2" t="s">
        <v>358</v>
      </c>
      <c r="G1019" s="77" t="s">
        <v>39</v>
      </c>
      <c r="H1019" s="1" t="s">
        <v>1014</v>
      </c>
      <c r="J1019" s="4"/>
      <c r="K1019" s="45">
        <v>5</v>
      </c>
      <c r="L1019" s="45">
        <v>5</v>
      </c>
      <c r="M1019" s="45">
        <f>ABS(K1019-L1019)</f>
        <v>0</v>
      </c>
    </row>
    <row r="1020" spans="1:14">
      <c r="M1020" s="113">
        <f>AVERAGE(M1015:M1019)</f>
        <v>0</v>
      </c>
    </row>
    <row r="1021" spans="1:14">
      <c r="M1021" s="113"/>
    </row>
    <row r="1022" spans="1:14">
      <c r="M1022" s="113"/>
    </row>
    <row r="1023" spans="1:14" s="2" customFormat="1">
      <c r="A1023" s="47" t="s">
        <v>1674</v>
      </c>
      <c r="B1023" s="31"/>
      <c r="E1023" s="34"/>
      <c r="F1023" s="18"/>
      <c r="H1023" s="20"/>
      <c r="I1023" s="31"/>
      <c r="J1023" s="4">
        <f>J1014+1</f>
        <v>181</v>
      </c>
      <c r="K1023" s="45"/>
      <c r="L1023" s="45"/>
      <c r="M1023" s="113"/>
    </row>
    <row r="1024" spans="1:14">
      <c r="A1024" s="22" t="s">
        <v>477</v>
      </c>
      <c r="B1024" s="18">
        <v>2020</v>
      </c>
      <c r="C1024" s="6">
        <v>401</v>
      </c>
      <c r="D1024" s="3" t="s">
        <v>1262</v>
      </c>
      <c r="E1024" s="2" t="s">
        <v>1604</v>
      </c>
      <c r="F1024" s="82" t="s">
        <v>1675</v>
      </c>
      <c r="G1024" s="97" t="s">
        <v>1676</v>
      </c>
      <c r="H1024" s="5" t="s">
        <v>59</v>
      </c>
      <c r="K1024" s="45">
        <v>1</v>
      </c>
      <c r="L1024" s="45">
        <v>1</v>
      </c>
      <c r="M1024" s="45">
        <f>ABS(K1024-L1024)</f>
        <v>0</v>
      </c>
      <c r="N1024" s="87"/>
    </row>
    <row r="1025" spans="1:14">
      <c r="A1025" s="15" t="s">
        <v>507</v>
      </c>
      <c r="B1025" s="18">
        <v>2018</v>
      </c>
      <c r="C1025" s="6">
        <v>269</v>
      </c>
      <c r="D1025" s="2" t="s">
        <v>1262</v>
      </c>
      <c r="E1025" s="4" t="s">
        <v>112</v>
      </c>
      <c r="F1025" s="1" t="s">
        <v>1677</v>
      </c>
      <c r="G1025" s="97" t="s">
        <v>1678</v>
      </c>
      <c r="H1025" s="5" t="s">
        <v>59</v>
      </c>
      <c r="K1025" s="45">
        <v>2</v>
      </c>
      <c r="L1025" s="45">
        <v>2</v>
      </c>
      <c r="M1025" s="45">
        <f>ABS(K1025-L1025)</f>
        <v>0</v>
      </c>
      <c r="N1025" s="87"/>
    </row>
    <row r="1026" spans="1:14">
      <c r="A1026" s="15" t="s">
        <v>1680</v>
      </c>
      <c r="B1026" s="18">
        <v>2020</v>
      </c>
      <c r="C1026" s="6">
        <v>221</v>
      </c>
      <c r="D1026" s="2" t="s">
        <v>1262</v>
      </c>
      <c r="E1026" s="4" t="s">
        <v>1681</v>
      </c>
      <c r="F1026" s="1" t="s">
        <v>1682</v>
      </c>
      <c r="G1026" s="97" t="s">
        <v>1683</v>
      </c>
      <c r="H1026" s="5" t="s">
        <v>59</v>
      </c>
      <c r="K1026" s="45">
        <v>3</v>
      </c>
      <c r="L1026" s="45">
        <v>3</v>
      </c>
      <c r="M1026" s="45">
        <f>ABS(K1026-L1026)</f>
        <v>0</v>
      </c>
    </row>
    <row r="1027" spans="1:14" s="2" customFormat="1">
      <c r="A1027" s="19" t="s">
        <v>1684</v>
      </c>
      <c r="B1027" s="18">
        <v>2020</v>
      </c>
      <c r="C1027" s="2">
        <v>211</v>
      </c>
      <c r="D1027" s="2" t="s">
        <v>1262</v>
      </c>
      <c r="E1027" s="2" t="s">
        <v>1278</v>
      </c>
      <c r="F1027" s="2" t="s">
        <v>1685</v>
      </c>
      <c r="G1027" s="97" t="s">
        <v>1686</v>
      </c>
      <c r="H1027" s="5" t="s">
        <v>59</v>
      </c>
      <c r="J1027" s="4"/>
      <c r="K1027" s="45">
        <v>4</v>
      </c>
      <c r="L1027" s="45">
        <v>4</v>
      </c>
      <c r="M1027" s="45">
        <f>ABS(K1027-L1027)</f>
        <v>0</v>
      </c>
    </row>
    <row r="1028" spans="1:14" s="2" customFormat="1" ht="35.15">
      <c r="A1028" s="61" t="s">
        <v>1623</v>
      </c>
      <c r="B1028" s="18">
        <v>2020</v>
      </c>
      <c r="C1028" s="4">
        <v>99</v>
      </c>
      <c r="D1028" s="2" t="s">
        <v>1262</v>
      </c>
      <c r="E1028" s="2" t="s">
        <v>5</v>
      </c>
      <c r="F1028" s="2" t="s">
        <v>358</v>
      </c>
      <c r="G1028" s="77" t="s">
        <v>39</v>
      </c>
      <c r="H1028" s="1" t="s">
        <v>1014</v>
      </c>
      <c r="J1028" s="4"/>
      <c r="K1028" s="45">
        <v>5</v>
      </c>
      <c r="L1028" s="45">
        <v>5</v>
      </c>
      <c r="M1028" s="45">
        <f>ABS(K1028-L1028)</f>
        <v>0</v>
      </c>
    </row>
    <row r="1029" spans="1:14">
      <c r="A1029" s="18" t="s">
        <v>1679</v>
      </c>
      <c r="M1029" s="113">
        <f>AVERAGE(M1024:M1028)</f>
        <v>0</v>
      </c>
    </row>
    <row r="1030" spans="1:14">
      <c r="M1030" s="113"/>
    </row>
    <row r="1031" spans="1:14">
      <c r="M1031" s="113"/>
    </row>
    <row r="1032" spans="1:14" s="2" customFormat="1">
      <c r="A1032" s="47" t="s">
        <v>1704</v>
      </c>
      <c r="B1032" s="31"/>
      <c r="E1032" s="34"/>
      <c r="F1032" s="18"/>
      <c r="H1032" s="20"/>
      <c r="I1032" s="31"/>
      <c r="J1032" s="4">
        <f>J1023+1</f>
        <v>182</v>
      </c>
      <c r="K1032" s="45"/>
      <c r="L1032" s="45"/>
      <c r="M1032" s="113"/>
    </row>
    <row r="1033" spans="1:14" ht="35.15">
      <c r="A1033" s="19" t="s">
        <v>1691</v>
      </c>
      <c r="B1033" s="31">
        <v>1992</v>
      </c>
      <c r="C1033" s="4">
        <v>639</v>
      </c>
      <c r="D1033" s="99" t="s">
        <v>1699</v>
      </c>
      <c r="E1033" s="2" t="s">
        <v>1692</v>
      </c>
      <c r="F1033" s="2" t="s">
        <v>236</v>
      </c>
      <c r="G1033" s="2" t="s">
        <v>1691</v>
      </c>
      <c r="H1033" s="1" t="s">
        <v>1693</v>
      </c>
      <c r="I1033" s="4" t="s">
        <v>554</v>
      </c>
      <c r="K1033" s="45">
        <v>1</v>
      </c>
      <c r="L1033" s="45">
        <v>1</v>
      </c>
      <c r="M1033" s="45">
        <f>ABS(K1033-L1033)</f>
        <v>0</v>
      </c>
      <c r="N1033" s="87"/>
    </row>
    <row r="1034" spans="1:14" ht="35.15">
      <c r="A1034" s="19" t="s">
        <v>1695</v>
      </c>
      <c r="B1034" s="31">
        <v>2022</v>
      </c>
      <c r="C1034" s="4">
        <v>259</v>
      </c>
      <c r="D1034" s="99" t="s">
        <v>1698</v>
      </c>
      <c r="E1034" s="2" t="s">
        <v>1278</v>
      </c>
      <c r="F1034" s="2" t="s">
        <v>1696</v>
      </c>
      <c r="G1034" s="4" t="s">
        <v>1701</v>
      </c>
      <c r="H1034" s="1" t="s">
        <v>1697</v>
      </c>
      <c r="I1034" s="4" t="s">
        <v>1700</v>
      </c>
      <c r="K1034" s="45">
        <v>2</v>
      </c>
      <c r="L1034" s="45">
        <v>4</v>
      </c>
      <c r="M1034" s="45">
        <f>ABS(K1034-L1034)</f>
        <v>2</v>
      </c>
      <c r="N1034" s="87"/>
    </row>
    <row r="1035" spans="1:14" ht="35.15">
      <c r="A1035" s="19" t="s">
        <v>1689</v>
      </c>
      <c r="B1035" s="31">
        <v>2019</v>
      </c>
      <c r="C1035" s="4">
        <v>899</v>
      </c>
      <c r="D1035" s="99" t="s">
        <v>1698</v>
      </c>
      <c r="E1035" s="2" t="s">
        <v>112</v>
      </c>
      <c r="F1035" s="2" t="s">
        <v>370</v>
      </c>
      <c r="G1035" s="4" t="s">
        <v>1702</v>
      </c>
      <c r="H1035" s="1" t="s">
        <v>1690</v>
      </c>
      <c r="K1035" s="45">
        <v>3</v>
      </c>
      <c r="L1035" s="45">
        <v>2</v>
      </c>
      <c r="M1035" s="45">
        <f>ABS(K1035-L1035)</f>
        <v>1</v>
      </c>
    </row>
    <row r="1036" spans="1:14" s="2" customFormat="1" ht="35.15">
      <c r="A1036" s="19" t="s">
        <v>1687</v>
      </c>
      <c r="B1036" s="31">
        <v>2020</v>
      </c>
      <c r="C1036" s="4">
        <v>489</v>
      </c>
      <c r="D1036" s="99" t="s">
        <v>1698</v>
      </c>
      <c r="E1036" s="2" t="s">
        <v>1604</v>
      </c>
      <c r="F1036" s="2" t="s">
        <v>116</v>
      </c>
      <c r="G1036" s="4" t="s">
        <v>1703</v>
      </c>
      <c r="H1036" s="1" t="s">
        <v>1688</v>
      </c>
      <c r="J1036" s="4"/>
      <c r="K1036" s="45">
        <v>4</v>
      </c>
      <c r="L1036" s="45">
        <v>3</v>
      </c>
      <c r="M1036" s="45">
        <f>ABS(K1036-L1036)</f>
        <v>1</v>
      </c>
    </row>
    <row r="1037" spans="1:14" s="2" customFormat="1" ht="35.15">
      <c r="A1037" s="19" t="s">
        <v>1623</v>
      </c>
      <c r="B1037" s="31">
        <v>2020</v>
      </c>
      <c r="C1037" s="4">
        <v>99</v>
      </c>
      <c r="D1037" s="99" t="s">
        <v>1698</v>
      </c>
      <c r="E1037" s="2" t="s">
        <v>904</v>
      </c>
      <c r="F1037" s="2" t="s">
        <v>358</v>
      </c>
      <c r="G1037" s="4" t="s">
        <v>39</v>
      </c>
      <c r="H1037" s="1" t="s">
        <v>1694</v>
      </c>
      <c r="J1037" s="4"/>
      <c r="K1037" s="45">
        <v>5</v>
      </c>
      <c r="L1037" s="45">
        <v>5</v>
      </c>
      <c r="M1037" s="45">
        <f>ABS(K1037-L1037)</f>
        <v>0</v>
      </c>
    </row>
    <row r="1038" spans="1:14">
      <c r="A1038" s="18" t="s">
        <v>1705</v>
      </c>
      <c r="M1038" s="113">
        <f>AVERAGE(M1033:M1037)</f>
        <v>0.8</v>
      </c>
    </row>
    <row r="1039" spans="1:14">
      <c r="A1039" s="18"/>
      <c r="M1039" s="113"/>
    </row>
    <row r="1040" spans="1:14" s="2" customFormat="1">
      <c r="A1040" s="47" t="s">
        <v>1706</v>
      </c>
      <c r="B1040" s="31"/>
      <c r="E1040" s="34"/>
      <c r="F1040" s="18"/>
      <c r="H1040" s="20"/>
      <c r="I1040" s="31"/>
      <c r="J1040" s="4">
        <f>J1032+1</f>
        <v>183</v>
      </c>
      <c r="K1040" s="45"/>
      <c r="L1040" s="45"/>
      <c r="M1040" s="113"/>
    </row>
    <row r="1041" spans="1:28" ht="35.15">
      <c r="A1041" s="15" t="s">
        <v>1498</v>
      </c>
      <c r="B1041" s="45">
        <v>2012</v>
      </c>
      <c r="C1041" s="8">
        <v>229</v>
      </c>
      <c r="D1041" s="4" t="s">
        <v>1716</v>
      </c>
      <c r="E1041" s="4" t="s">
        <v>1500</v>
      </c>
      <c r="F1041" s="5" t="s">
        <v>116</v>
      </c>
      <c r="G1041" s="4" t="s">
        <v>115</v>
      </c>
      <c r="H1041" s="1" t="s">
        <v>1501</v>
      </c>
      <c r="K1041" s="45">
        <v>1</v>
      </c>
      <c r="L1041" s="45">
        <v>3</v>
      </c>
      <c r="M1041" s="45">
        <f>ABS(K1041-L1041)</f>
        <v>2</v>
      </c>
      <c r="N1041" s="8"/>
      <c r="O1041" s="3"/>
      <c r="Q1041" s="14"/>
      <c r="AB1041" s="4">
        <v>1</v>
      </c>
    </row>
    <row r="1042" spans="1:28" ht="35.15">
      <c r="A1042" s="100" t="s">
        <v>1707</v>
      </c>
      <c r="B1042" s="45">
        <v>2016</v>
      </c>
      <c r="C1042" s="8">
        <v>599</v>
      </c>
      <c r="D1042" s="14" t="s">
        <v>1717</v>
      </c>
      <c r="E1042" s="4" t="s">
        <v>1500</v>
      </c>
      <c r="F1042" s="5" t="s">
        <v>116</v>
      </c>
      <c r="G1042" s="101" t="s">
        <v>1708</v>
      </c>
      <c r="H1042" s="102" t="s">
        <v>1709</v>
      </c>
      <c r="K1042" s="45">
        <v>2</v>
      </c>
      <c r="L1042" s="45">
        <v>1</v>
      </c>
      <c r="M1042" s="45">
        <f>ABS(K1042-L1042)</f>
        <v>1</v>
      </c>
      <c r="N1042" s="8"/>
      <c r="O1042" s="3"/>
    </row>
    <row r="1043" spans="1:28" s="2" customFormat="1" ht="35.15">
      <c r="A1043" s="19" t="s">
        <v>1623</v>
      </c>
      <c r="B1043" s="31">
        <v>2020</v>
      </c>
      <c r="C1043" s="4">
        <v>99</v>
      </c>
      <c r="D1043" s="99" t="s">
        <v>1698</v>
      </c>
      <c r="E1043" s="2" t="s">
        <v>904</v>
      </c>
      <c r="F1043" s="2" t="s">
        <v>358</v>
      </c>
      <c r="G1043" s="4" t="s">
        <v>39</v>
      </c>
      <c r="H1043" s="1" t="s">
        <v>1694</v>
      </c>
      <c r="J1043" s="4"/>
      <c r="K1043" s="45">
        <v>3</v>
      </c>
      <c r="L1043" s="45">
        <v>5</v>
      </c>
      <c r="M1043" s="45">
        <f>ABS(K1043-L1043)</f>
        <v>2</v>
      </c>
    </row>
    <row r="1044" spans="1:28">
      <c r="A1044" s="105" t="s">
        <v>1713</v>
      </c>
      <c r="B1044" s="31">
        <v>2021</v>
      </c>
      <c r="C1044" s="8">
        <v>429</v>
      </c>
      <c r="D1044" s="14" t="s">
        <v>1717</v>
      </c>
      <c r="E1044" s="4" t="s">
        <v>1500</v>
      </c>
      <c r="F1044" s="5" t="s">
        <v>1603</v>
      </c>
      <c r="G1044" s="4" t="s">
        <v>1714</v>
      </c>
      <c r="H1044" s="5" t="s">
        <v>113</v>
      </c>
      <c r="K1044" s="45">
        <v>4</v>
      </c>
      <c r="L1044" s="45">
        <v>2</v>
      </c>
      <c r="M1044" s="45">
        <f>ABS(K1044-L1044)</f>
        <v>2</v>
      </c>
      <c r="N1044" s="8"/>
      <c r="O1044" s="3"/>
      <c r="Q1044" s="14"/>
    </row>
    <row r="1045" spans="1:28" ht="35.15">
      <c r="A1045" s="103" t="s">
        <v>1710</v>
      </c>
      <c r="B1045" s="31">
        <v>2022</v>
      </c>
      <c r="C1045" s="8">
        <v>229</v>
      </c>
      <c r="D1045" s="14" t="s">
        <v>1717</v>
      </c>
      <c r="E1045" s="4" t="s">
        <v>1500</v>
      </c>
      <c r="F1045" s="5" t="s">
        <v>1711</v>
      </c>
      <c r="G1045" s="4" t="s">
        <v>1712</v>
      </c>
      <c r="H1045" s="104" t="s">
        <v>1715</v>
      </c>
      <c r="K1045" s="45">
        <v>5</v>
      </c>
      <c r="L1045" s="45">
        <v>4</v>
      </c>
      <c r="M1045" s="45">
        <f>ABS(K1045-L1045)</f>
        <v>1</v>
      </c>
      <c r="N1045" s="8"/>
      <c r="O1045" s="3"/>
      <c r="Q1045" s="14"/>
    </row>
    <row r="1046" spans="1:28">
      <c r="M1046" s="113">
        <f>AVERAGE(M1041:M1045)</f>
        <v>1.6</v>
      </c>
    </row>
    <row r="1047" spans="1:28">
      <c r="M1047" s="113"/>
    </row>
    <row r="1048" spans="1:28" s="2" customFormat="1">
      <c r="A1048" s="47" t="s">
        <v>1722</v>
      </c>
      <c r="B1048" s="31"/>
      <c r="E1048" s="34"/>
      <c r="F1048" s="18"/>
      <c r="H1048" s="20"/>
      <c r="J1048" s="4">
        <f>J1040+1</f>
        <v>184</v>
      </c>
      <c r="K1048" s="45"/>
      <c r="L1048" s="45"/>
      <c r="M1048" s="113"/>
    </row>
    <row r="1049" spans="1:28">
      <c r="A1049" s="15" t="s">
        <v>1720</v>
      </c>
      <c r="B1049" s="45">
        <v>2015</v>
      </c>
      <c r="C1049" s="8">
        <v>749</v>
      </c>
      <c r="D1049" s="107" t="s">
        <v>1262</v>
      </c>
      <c r="E1049" s="4" t="s">
        <v>1721</v>
      </c>
      <c r="F1049" s="5" t="s">
        <v>983</v>
      </c>
      <c r="G1049" s="4" t="s">
        <v>1724</v>
      </c>
      <c r="H1049" s="115" t="s">
        <v>1723</v>
      </c>
      <c r="K1049" s="45">
        <v>1</v>
      </c>
      <c r="L1049" s="45">
        <v>1</v>
      </c>
      <c r="M1049" s="45">
        <f>ABS(K1049-L1049)</f>
        <v>0</v>
      </c>
      <c r="N1049" s="8"/>
      <c r="O1049" s="3"/>
      <c r="Q1049" s="14"/>
      <c r="AB1049" s="4">
        <v>1</v>
      </c>
    </row>
    <row r="1050" spans="1:28">
      <c r="A1050" s="100" t="s">
        <v>1727</v>
      </c>
      <c r="B1050" s="45" t="s">
        <v>983</v>
      </c>
      <c r="C1050" s="8">
        <v>729</v>
      </c>
      <c r="D1050" s="107" t="s">
        <v>1262</v>
      </c>
      <c r="E1050" s="4" t="s">
        <v>1520</v>
      </c>
      <c r="F1050" s="5" t="s">
        <v>427</v>
      </c>
      <c r="G1050" s="106" t="s">
        <v>1727</v>
      </c>
      <c r="H1050" s="115" t="s">
        <v>1725</v>
      </c>
      <c r="K1050" s="45">
        <v>2</v>
      </c>
      <c r="L1050" s="45">
        <v>2</v>
      </c>
      <c r="M1050" s="45">
        <f>ABS(K1050-L1050)</f>
        <v>0</v>
      </c>
      <c r="N1050" s="8"/>
      <c r="O1050" s="3"/>
    </row>
    <row r="1051" spans="1:28" s="2" customFormat="1">
      <c r="A1051" s="19" t="s">
        <v>1728</v>
      </c>
      <c r="B1051" s="31">
        <v>2019</v>
      </c>
      <c r="C1051" s="4">
        <v>169</v>
      </c>
      <c r="D1051" s="99" t="s">
        <v>1262</v>
      </c>
      <c r="E1051" s="2" t="s">
        <v>904</v>
      </c>
      <c r="F1051" s="2" t="s">
        <v>983</v>
      </c>
      <c r="G1051" s="98" t="s">
        <v>1729</v>
      </c>
      <c r="H1051" s="98" t="s">
        <v>1730</v>
      </c>
      <c r="J1051" s="4"/>
      <c r="K1051" s="45">
        <v>3</v>
      </c>
      <c r="L1051" s="45">
        <v>4</v>
      </c>
      <c r="M1051" s="45">
        <f>ABS(K1051-L1051)</f>
        <v>1</v>
      </c>
    </row>
    <row r="1052" spans="1:28">
      <c r="A1052" s="105" t="s">
        <v>1731</v>
      </c>
      <c r="B1052" s="31" t="s">
        <v>983</v>
      </c>
      <c r="C1052" s="8">
        <v>125</v>
      </c>
      <c r="D1052" s="45" t="s">
        <v>1262</v>
      </c>
      <c r="E1052" s="4" t="s">
        <v>894</v>
      </c>
      <c r="F1052" s="5" t="s">
        <v>1734</v>
      </c>
      <c r="G1052" s="98" t="s">
        <v>1733</v>
      </c>
      <c r="H1052" s="5" t="s">
        <v>1732</v>
      </c>
      <c r="K1052" s="45">
        <v>4</v>
      </c>
      <c r="L1052" s="45">
        <v>5</v>
      </c>
      <c r="M1052" s="45">
        <f>ABS(K1052-L1052)</f>
        <v>1</v>
      </c>
      <c r="N1052" s="8"/>
      <c r="O1052" s="3"/>
      <c r="Q1052" s="14"/>
    </row>
    <row r="1053" spans="1:28">
      <c r="A1053" s="103" t="s">
        <v>1736</v>
      </c>
      <c r="B1053" s="31" t="s">
        <v>983</v>
      </c>
      <c r="C1053" s="8">
        <v>379</v>
      </c>
      <c r="D1053" s="45" t="s">
        <v>1262</v>
      </c>
      <c r="E1053" s="4" t="s">
        <v>1735</v>
      </c>
      <c r="F1053" s="5" t="s">
        <v>1739</v>
      </c>
      <c r="G1053" s="4" t="s">
        <v>1738</v>
      </c>
      <c r="H1053" s="104" t="s">
        <v>1737</v>
      </c>
      <c r="K1053" s="45">
        <v>5</v>
      </c>
      <c r="L1053" s="45">
        <v>3</v>
      </c>
      <c r="M1053" s="45">
        <f>ABS(K1053-L1053)</f>
        <v>2</v>
      </c>
      <c r="N1053" s="8"/>
      <c r="O1053" s="3"/>
      <c r="Q1053" s="14"/>
    </row>
    <row r="1054" spans="1:28">
      <c r="A1054" s="4" t="s">
        <v>1726</v>
      </c>
      <c r="M1054" s="113">
        <f>AVERAGE(M1049:M1053)</f>
        <v>0.8</v>
      </c>
    </row>
    <row r="1055" spans="1:28">
      <c r="M1055" s="113"/>
    </row>
    <row r="1056" spans="1:28">
      <c r="M1056" s="113"/>
    </row>
    <row r="1057" spans="1:29">
      <c r="A1057" s="47" t="s">
        <v>1741</v>
      </c>
      <c r="J1057" s="4">
        <f>J1048+1</f>
        <v>185</v>
      </c>
      <c r="M1057" s="113"/>
    </row>
    <row r="1058" spans="1:29" ht="35.15">
      <c r="A1058" s="7" t="s">
        <v>1740</v>
      </c>
      <c r="B1058" s="88" t="s">
        <v>1575</v>
      </c>
      <c r="C1058" s="4">
        <v>1299</v>
      </c>
      <c r="D1058" s="45" t="s">
        <v>1262</v>
      </c>
      <c r="E1058" s="26" t="s">
        <v>894</v>
      </c>
      <c r="F1058" s="4" t="s">
        <v>1583</v>
      </c>
      <c r="G1058" s="4" t="s">
        <v>1745</v>
      </c>
      <c r="H1058" s="116" t="s">
        <v>1746</v>
      </c>
      <c r="K1058" s="45">
        <v>1</v>
      </c>
      <c r="L1058" s="45">
        <v>1</v>
      </c>
      <c r="M1058" s="45">
        <f>ABS(K1058-L1058)</f>
        <v>0</v>
      </c>
    </row>
    <row r="1059" spans="1:29">
      <c r="A1059" s="7" t="s">
        <v>1742</v>
      </c>
      <c r="B1059" s="88" t="s">
        <v>1575</v>
      </c>
      <c r="C1059" s="4">
        <v>449</v>
      </c>
      <c r="D1059" s="45" t="s">
        <v>1262</v>
      </c>
      <c r="E1059" s="26" t="s">
        <v>894</v>
      </c>
      <c r="F1059" s="4" t="s">
        <v>1583</v>
      </c>
      <c r="G1059" s="4" t="s">
        <v>1748</v>
      </c>
      <c r="H1059" s="5" t="s">
        <v>1749</v>
      </c>
      <c r="K1059" s="45">
        <v>2</v>
      </c>
      <c r="L1059" s="45">
        <v>3</v>
      </c>
      <c r="M1059" s="45">
        <f>ABS(K1059-L1059)</f>
        <v>1</v>
      </c>
    </row>
    <row r="1060" spans="1:29" ht="52.4" customHeight="1">
      <c r="A1060" s="7" t="s">
        <v>1743</v>
      </c>
      <c r="B1060" s="88" t="s">
        <v>1582</v>
      </c>
      <c r="C1060" s="4">
        <v>249</v>
      </c>
      <c r="D1060" s="45" t="s">
        <v>1262</v>
      </c>
      <c r="E1060" s="26" t="s">
        <v>894</v>
      </c>
      <c r="F1060" s="4" t="s">
        <v>1583</v>
      </c>
      <c r="G1060" s="4" t="s">
        <v>1750</v>
      </c>
      <c r="H1060" s="116" t="s">
        <v>1751</v>
      </c>
      <c r="K1060" s="45">
        <v>3</v>
      </c>
      <c r="L1060" s="45">
        <v>4</v>
      </c>
      <c r="M1060" s="45">
        <f>ABS(K1060-L1060)</f>
        <v>1</v>
      </c>
    </row>
    <row r="1061" spans="1:29" s="2" customFormat="1" ht="35.15">
      <c r="A1061" s="7" t="s">
        <v>1744</v>
      </c>
      <c r="B1061" s="88" t="s">
        <v>1582</v>
      </c>
      <c r="C1061" s="4">
        <v>659</v>
      </c>
      <c r="D1061" s="45" t="s">
        <v>1262</v>
      </c>
      <c r="E1061" s="26" t="s">
        <v>894</v>
      </c>
      <c r="F1061" s="4" t="s">
        <v>1583</v>
      </c>
      <c r="G1061" s="4" t="s">
        <v>144</v>
      </c>
      <c r="H1061" s="5" t="s">
        <v>1752</v>
      </c>
      <c r="J1061" s="4"/>
      <c r="K1061" s="45">
        <v>4</v>
      </c>
      <c r="L1061" s="45">
        <v>2</v>
      </c>
      <c r="M1061" s="45">
        <f>ABS(K1061-L1061)</f>
        <v>2</v>
      </c>
    </row>
    <row r="1062" spans="1:29" ht="35.15">
      <c r="A1062" s="19" t="s">
        <v>1623</v>
      </c>
      <c r="B1062" s="31">
        <v>2020</v>
      </c>
      <c r="C1062" s="4">
        <v>99</v>
      </c>
      <c r="D1062" s="45" t="s">
        <v>1262</v>
      </c>
      <c r="E1062" s="2" t="s">
        <v>904</v>
      </c>
      <c r="F1062" s="2" t="s">
        <v>358</v>
      </c>
      <c r="G1062" s="4" t="s">
        <v>39</v>
      </c>
      <c r="H1062" s="1" t="s">
        <v>1694</v>
      </c>
      <c r="K1062" s="45">
        <v>5</v>
      </c>
      <c r="L1062" s="45">
        <v>5</v>
      </c>
      <c r="M1062" s="45">
        <f>ABS(K1062-L1062)</f>
        <v>0</v>
      </c>
    </row>
    <row r="1063" spans="1:29">
      <c r="A1063" s="4" t="s">
        <v>1747</v>
      </c>
      <c r="M1063" s="113">
        <f>AVERAGE(M1058:M1062)</f>
        <v>0.8</v>
      </c>
    </row>
    <row r="1065" spans="1:29">
      <c r="A1065" s="47" t="s">
        <v>1760</v>
      </c>
      <c r="J1065" s="4">
        <f>J1057+1</f>
        <v>186</v>
      </c>
    </row>
    <row r="1066" spans="1:29" ht="17.600000000000001" customHeight="1">
      <c r="A1066" s="15" t="s">
        <v>1756</v>
      </c>
      <c r="B1066" s="45">
        <v>2009</v>
      </c>
      <c r="C1066" s="8">
        <v>449</v>
      </c>
      <c r="D1066" s="119" t="s">
        <v>1650</v>
      </c>
      <c r="E1066" s="4" t="s">
        <v>26</v>
      </c>
      <c r="F1066" s="4" t="s">
        <v>148</v>
      </c>
      <c r="G1066" s="4" t="s">
        <v>1761</v>
      </c>
      <c r="H1066" s="5" t="s">
        <v>145</v>
      </c>
      <c r="I1066" s="5" t="s">
        <v>1547</v>
      </c>
      <c r="J1066" s="2"/>
      <c r="K1066" s="45">
        <v>1</v>
      </c>
      <c r="L1066" s="45">
        <v>1</v>
      </c>
      <c r="M1066" s="45">
        <f>ABS(K1066-L1066)</f>
        <v>0</v>
      </c>
      <c r="N1066" s="8"/>
    </row>
    <row r="1067" spans="1:29">
      <c r="A1067" s="15" t="s">
        <v>1397</v>
      </c>
      <c r="B1067" s="45">
        <v>2011</v>
      </c>
      <c r="C1067" s="8">
        <v>362</v>
      </c>
      <c r="D1067" s="26" t="s">
        <v>1759</v>
      </c>
      <c r="E1067" s="4" t="s">
        <v>5</v>
      </c>
      <c r="F1067" s="1" t="s">
        <v>564</v>
      </c>
      <c r="G1067" s="1" t="s">
        <v>1565</v>
      </c>
      <c r="H1067" s="5" t="s">
        <v>561</v>
      </c>
      <c r="K1067" s="45">
        <v>2</v>
      </c>
      <c r="L1067" s="45">
        <v>3</v>
      </c>
      <c r="M1067" s="45">
        <f>ABS(K1067-L1067)</f>
        <v>1</v>
      </c>
      <c r="N1067" s="117"/>
      <c r="O1067" s="87"/>
      <c r="AC1067" s="4">
        <v>1</v>
      </c>
    </row>
    <row r="1068" spans="1:29">
      <c r="A1068" s="15" t="s">
        <v>591</v>
      </c>
      <c r="B1068" s="45">
        <v>2019</v>
      </c>
      <c r="C1068" s="8">
        <v>429</v>
      </c>
      <c r="D1068" s="119" t="s">
        <v>1758</v>
      </c>
      <c r="E1068" s="4" t="s">
        <v>1500</v>
      </c>
      <c r="F1068" s="4" t="s">
        <v>116</v>
      </c>
      <c r="G1068" s="4" t="s">
        <v>1762</v>
      </c>
      <c r="H1068" s="5" t="s">
        <v>59</v>
      </c>
      <c r="I1068" s="5"/>
      <c r="K1068" s="45">
        <v>3</v>
      </c>
      <c r="L1068" s="45">
        <v>2</v>
      </c>
      <c r="M1068" s="45">
        <f>ABS(K1068-L1068)</f>
        <v>1</v>
      </c>
      <c r="N1068" s="8"/>
    </row>
    <row r="1069" spans="1:29">
      <c r="A1069" s="15" t="s">
        <v>1753</v>
      </c>
      <c r="B1069" s="45">
        <v>2016</v>
      </c>
      <c r="C1069" s="8">
        <v>299</v>
      </c>
      <c r="D1069" s="119" t="s">
        <v>1757</v>
      </c>
      <c r="E1069" s="4" t="s">
        <v>47</v>
      </c>
      <c r="F1069" s="1" t="s">
        <v>151</v>
      </c>
      <c r="G1069" s="1" t="s">
        <v>1754</v>
      </c>
      <c r="H1069" s="118" t="s">
        <v>1755</v>
      </c>
      <c r="K1069" s="45">
        <v>4</v>
      </c>
      <c r="L1069" s="45">
        <v>4</v>
      </c>
      <c r="M1069" s="45">
        <f>ABS(K1069-L1069)</f>
        <v>0</v>
      </c>
      <c r="N1069" s="117"/>
      <c r="O1069" s="87"/>
      <c r="X1069" s="4">
        <v>1</v>
      </c>
    </row>
    <row r="1070" spans="1:29" ht="35.15">
      <c r="A1070" s="19" t="s">
        <v>1623</v>
      </c>
      <c r="B1070" s="31">
        <v>2021</v>
      </c>
      <c r="C1070" s="4">
        <v>99</v>
      </c>
      <c r="D1070" s="34" t="s">
        <v>1262</v>
      </c>
      <c r="E1070" s="4" t="s">
        <v>5</v>
      </c>
      <c r="F1070" s="2" t="s">
        <v>358</v>
      </c>
      <c r="G1070" s="4" t="s">
        <v>39</v>
      </c>
      <c r="H1070" s="1" t="s">
        <v>1694</v>
      </c>
      <c r="K1070" s="45">
        <v>5</v>
      </c>
      <c r="L1070" s="45">
        <v>5</v>
      </c>
      <c r="M1070" s="45">
        <f>ABS(K1070-L1070)</f>
        <v>0</v>
      </c>
    </row>
    <row r="1071" spans="1:29">
      <c r="M1071" s="113">
        <f>AVERAGE(M1066:M1070)</f>
        <v>0.4</v>
      </c>
    </row>
    <row r="1072" spans="1:29">
      <c r="A1072" s="47" t="s">
        <v>1770</v>
      </c>
      <c r="J1072" s="4">
        <f>J1065+1</f>
        <v>187</v>
      </c>
    </row>
    <row r="1073" spans="1:13" ht="35.15">
      <c r="A1073" s="7" t="s">
        <v>1765</v>
      </c>
      <c r="B1073" s="45">
        <v>2015</v>
      </c>
      <c r="C1073" s="4">
        <v>538</v>
      </c>
      <c r="D1073" s="26" t="s">
        <v>1768</v>
      </c>
      <c r="E1073" s="119" t="s">
        <v>894</v>
      </c>
      <c r="F1073" s="4" t="s">
        <v>60</v>
      </c>
      <c r="G1073" s="120" t="s">
        <v>1771</v>
      </c>
      <c r="H1073" s="4" t="s">
        <v>1764</v>
      </c>
      <c r="K1073" s="45">
        <v>1</v>
      </c>
      <c r="L1073" s="45">
        <v>3</v>
      </c>
      <c r="M1073" s="45">
        <f>ABS(K1073-L1073)</f>
        <v>2</v>
      </c>
    </row>
    <row r="1074" spans="1:13">
      <c r="A1074" s="7" t="s">
        <v>1766</v>
      </c>
      <c r="B1074" s="45">
        <v>2019</v>
      </c>
      <c r="C1074" s="4">
        <v>999</v>
      </c>
      <c r="D1074" s="119" t="s">
        <v>1758</v>
      </c>
      <c r="E1074" s="119" t="s">
        <v>1681</v>
      </c>
      <c r="F1074" s="4" t="s">
        <v>14</v>
      </c>
      <c r="G1074" s="4" t="s">
        <v>1773</v>
      </c>
      <c r="H1074" s="4" t="s">
        <v>1764</v>
      </c>
      <c r="K1074" s="45">
        <v>2</v>
      </c>
      <c r="L1074" s="45">
        <v>1</v>
      </c>
      <c r="M1074" s="45">
        <f>ABS(K1074-L1074)</f>
        <v>1</v>
      </c>
    </row>
    <row r="1075" spans="1:13">
      <c r="A1075" s="7" t="s">
        <v>1767</v>
      </c>
      <c r="B1075" s="45">
        <v>2018</v>
      </c>
      <c r="C1075" s="4">
        <v>659</v>
      </c>
      <c r="D1075" s="119" t="s">
        <v>1758</v>
      </c>
      <c r="E1075" s="119" t="s">
        <v>112</v>
      </c>
      <c r="F1075" s="4" t="s">
        <v>370</v>
      </c>
      <c r="G1075" s="4" t="s">
        <v>1772</v>
      </c>
      <c r="H1075" s="4" t="s">
        <v>1764</v>
      </c>
      <c r="K1075" s="45">
        <v>3</v>
      </c>
      <c r="L1075" s="45">
        <v>2</v>
      </c>
      <c r="M1075" s="45">
        <f>ABS(K1075-L1075)</f>
        <v>1</v>
      </c>
    </row>
    <row r="1076" spans="1:13">
      <c r="A1076" s="7" t="s">
        <v>1623</v>
      </c>
      <c r="B1076" s="45">
        <v>2021</v>
      </c>
      <c r="C1076" s="4">
        <v>99</v>
      </c>
      <c r="D1076" s="119" t="s">
        <v>1758</v>
      </c>
      <c r="E1076" s="119" t="s">
        <v>904</v>
      </c>
      <c r="F1076" s="4" t="s">
        <v>358</v>
      </c>
      <c r="G1076" s="4" t="s">
        <v>39</v>
      </c>
      <c r="H1076" s="4" t="s">
        <v>1694</v>
      </c>
      <c r="K1076" s="45">
        <v>4</v>
      </c>
      <c r="L1076" s="45">
        <v>5</v>
      </c>
      <c r="M1076" s="45">
        <f>ABS(K1076-L1076)</f>
        <v>1</v>
      </c>
    </row>
    <row r="1077" spans="1:13">
      <c r="A1077" s="7" t="s">
        <v>1763</v>
      </c>
      <c r="B1077" s="45">
        <v>2022</v>
      </c>
      <c r="C1077" s="4">
        <v>199</v>
      </c>
      <c r="D1077" s="119" t="s">
        <v>1758</v>
      </c>
      <c r="E1077" s="119" t="s">
        <v>1604</v>
      </c>
      <c r="F1077" s="4" t="s">
        <v>116</v>
      </c>
      <c r="G1077" s="4" t="s">
        <v>1774</v>
      </c>
      <c r="H1077" s="4" t="s">
        <v>1694</v>
      </c>
      <c r="K1077" s="45">
        <v>5</v>
      </c>
      <c r="L1077" s="45">
        <v>4</v>
      </c>
      <c r="M1077" s="45">
        <f>ABS(K1077-L1077)</f>
        <v>1</v>
      </c>
    </row>
    <row r="1078" spans="1:13">
      <c r="A1078" s="4" t="s">
        <v>1769</v>
      </c>
      <c r="M1078" s="113">
        <f>AVERAGE(M1073:M1077)</f>
        <v>1.2</v>
      </c>
    </row>
    <row r="1079" spans="1:13">
      <c r="M1079" s="113"/>
    </row>
    <row r="1080" spans="1:13">
      <c r="M1080" s="113"/>
    </row>
    <row r="1081" spans="1:13">
      <c r="A1081" s="47" t="s">
        <v>1793</v>
      </c>
      <c r="J1081" s="4">
        <f>J1072+1</f>
        <v>188</v>
      </c>
    </row>
    <row r="1082" spans="1:13">
      <c r="A1082" s="7" t="s">
        <v>1782</v>
      </c>
      <c r="B1082" s="88" t="s">
        <v>1778</v>
      </c>
      <c r="C1082" s="4">
        <v>299</v>
      </c>
      <c r="D1082" s="4" t="s">
        <v>1758</v>
      </c>
      <c r="E1082" s="26" t="s">
        <v>1681</v>
      </c>
      <c r="F1082" s="4" t="s">
        <v>1779</v>
      </c>
      <c r="G1082" s="4" t="s">
        <v>1780</v>
      </c>
      <c r="H1082" s="4" t="s">
        <v>1781</v>
      </c>
      <c r="I1082" s="4" t="s">
        <v>1794</v>
      </c>
      <c r="K1082" s="45">
        <v>1</v>
      </c>
      <c r="L1082" s="45">
        <v>2</v>
      </c>
      <c r="M1082" s="45">
        <f>ABS(K1082-L1082)</f>
        <v>1</v>
      </c>
    </row>
    <row r="1083" spans="1:13">
      <c r="A1083" s="7" t="s">
        <v>1775</v>
      </c>
      <c r="B1083" s="88" t="s">
        <v>1777</v>
      </c>
      <c r="C1083" s="4">
        <v>169</v>
      </c>
      <c r="D1083" s="4" t="s">
        <v>1758</v>
      </c>
      <c r="E1083" s="26" t="s">
        <v>1681</v>
      </c>
      <c r="F1083" s="4" t="s">
        <v>1783</v>
      </c>
      <c r="G1083" s="4" t="s">
        <v>1784</v>
      </c>
      <c r="H1083" s="4" t="s">
        <v>1781</v>
      </c>
      <c r="I1083" s="4" t="s">
        <v>500</v>
      </c>
      <c r="K1083" s="45">
        <v>2</v>
      </c>
      <c r="L1083" s="45">
        <v>4</v>
      </c>
      <c r="M1083" s="45">
        <f>ABS(K1083-L1083)</f>
        <v>2</v>
      </c>
    </row>
    <row r="1084" spans="1:13">
      <c r="A1084" s="7" t="s">
        <v>1787</v>
      </c>
      <c r="B1084" s="88" t="s">
        <v>1575</v>
      </c>
      <c r="C1084" s="4">
        <v>399</v>
      </c>
      <c r="D1084" s="4" t="s">
        <v>1758</v>
      </c>
      <c r="E1084" s="26" t="s">
        <v>1681</v>
      </c>
      <c r="F1084" s="4" t="s">
        <v>1786</v>
      </c>
      <c r="G1084" s="4" t="s">
        <v>1785</v>
      </c>
      <c r="H1084" s="4" t="s">
        <v>1781</v>
      </c>
      <c r="K1084" s="45">
        <v>3</v>
      </c>
      <c r="L1084" s="45">
        <v>1</v>
      </c>
      <c r="M1084" s="45">
        <f>ABS(K1084-L1084)</f>
        <v>2</v>
      </c>
    </row>
    <row r="1085" spans="1:13">
      <c r="A1085" s="7" t="s">
        <v>1776</v>
      </c>
      <c r="B1085" s="88" t="s">
        <v>1788</v>
      </c>
      <c r="C1085" s="4">
        <v>219</v>
      </c>
      <c r="D1085" s="4" t="s">
        <v>1758</v>
      </c>
      <c r="E1085" s="26" t="s">
        <v>1789</v>
      </c>
      <c r="F1085" s="4" t="s">
        <v>1790</v>
      </c>
      <c r="G1085" s="4" t="s">
        <v>1791</v>
      </c>
      <c r="H1085" s="4" t="s">
        <v>1792</v>
      </c>
      <c r="K1085" s="45">
        <v>4</v>
      </c>
      <c r="L1085" s="45">
        <v>3</v>
      </c>
      <c r="M1085" s="45">
        <f>ABS(K1085-L1085)</f>
        <v>1</v>
      </c>
    </row>
    <row r="1086" spans="1:13">
      <c r="A1086" s="7" t="s">
        <v>86</v>
      </c>
      <c r="B1086" s="88" t="s">
        <v>1582</v>
      </c>
      <c r="C1086" s="4">
        <v>99</v>
      </c>
      <c r="D1086" s="4" t="s">
        <v>1758</v>
      </c>
      <c r="E1086" s="26" t="s">
        <v>904</v>
      </c>
      <c r="F1086" s="4" t="s">
        <v>358</v>
      </c>
      <c r="G1086" s="4" t="s">
        <v>39</v>
      </c>
      <c r="H1086" s="4" t="s">
        <v>1694</v>
      </c>
      <c r="K1086" s="45">
        <v>5</v>
      </c>
      <c r="L1086" s="45">
        <v>5</v>
      </c>
      <c r="M1086" s="45">
        <f>ABS(K1086-L1086)</f>
        <v>0</v>
      </c>
    </row>
    <row r="1087" spans="1:13">
      <c r="A1087" s="4" t="s">
        <v>1795</v>
      </c>
      <c r="M1087" s="113">
        <f>AVERAGE(M1082:M1086)</f>
        <v>1.2</v>
      </c>
    </row>
    <row r="1088" spans="1:13">
      <c r="M1088" s="113"/>
    </row>
    <row r="1089" spans="1:13">
      <c r="M1089" s="113"/>
    </row>
    <row r="1090" spans="1:13">
      <c r="A1090" s="47" t="s">
        <v>1796</v>
      </c>
      <c r="J1090" s="4">
        <f>J1081+1</f>
        <v>189</v>
      </c>
    </row>
    <row r="1091" spans="1:13">
      <c r="A1091" s="7" t="s">
        <v>1799</v>
      </c>
      <c r="B1091" s="88" t="s">
        <v>1777</v>
      </c>
      <c r="C1091" s="4">
        <v>775</v>
      </c>
      <c r="D1091" s="4" t="s">
        <v>1800</v>
      </c>
      <c r="E1091" s="26" t="s">
        <v>1580</v>
      </c>
      <c r="F1091" s="4" t="s">
        <v>1596</v>
      </c>
      <c r="G1091" s="4" t="s">
        <v>1801</v>
      </c>
      <c r="H1091" s="4" t="s">
        <v>292</v>
      </c>
      <c r="I1091" s="4" t="s">
        <v>1810</v>
      </c>
      <c r="K1091" s="45">
        <v>1</v>
      </c>
      <c r="L1091" s="45">
        <v>1</v>
      </c>
      <c r="M1091" s="45">
        <f>ABS(K1091-L1091)</f>
        <v>0</v>
      </c>
    </row>
    <row r="1092" spans="1:13">
      <c r="A1092" s="7" t="s">
        <v>1802</v>
      </c>
      <c r="B1092" s="88" t="s">
        <v>1777</v>
      </c>
      <c r="C1092" s="4">
        <v>229</v>
      </c>
      <c r="D1092" s="4" t="s">
        <v>1800</v>
      </c>
      <c r="E1092" s="26" t="s">
        <v>1520</v>
      </c>
      <c r="F1092" s="4" t="s">
        <v>1803</v>
      </c>
      <c r="G1092" s="4" t="s">
        <v>1804</v>
      </c>
      <c r="H1092" s="4" t="s">
        <v>292</v>
      </c>
      <c r="I1092" s="4" t="s">
        <v>1814</v>
      </c>
      <c r="K1092" s="45">
        <v>2</v>
      </c>
      <c r="L1092" s="45">
        <v>2</v>
      </c>
      <c r="M1092" s="45">
        <f>ABS(K1092-L1092)</f>
        <v>0</v>
      </c>
    </row>
    <row r="1093" spans="1:13">
      <c r="A1093" s="7" t="s">
        <v>1805</v>
      </c>
      <c r="B1093" s="88" t="s">
        <v>1806</v>
      </c>
      <c r="C1093" s="4">
        <v>166</v>
      </c>
      <c r="D1093" s="4" t="s">
        <v>1800</v>
      </c>
      <c r="E1093" s="26" t="s">
        <v>1580</v>
      </c>
      <c r="F1093" s="4" t="s">
        <v>1578</v>
      </c>
      <c r="G1093" s="4" t="s">
        <v>1807</v>
      </c>
      <c r="H1093" s="4" t="s">
        <v>292</v>
      </c>
      <c r="K1093" s="45">
        <v>3</v>
      </c>
      <c r="L1093" s="45">
        <v>4</v>
      </c>
      <c r="M1093" s="45">
        <f>ABS(K1093-L1093)</f>
        <v>1</v>
      </c>
    </row>
    <row r="1094" spans="1:13">
      <c r="A1094" s="7" t="s">
        <v>1605</v>
      </c>
      <c r="B1094" s="88" t="s">
        <v>1806</v>
      </c>
      <c r="C1094" s="4">
        <v>149</v>
      </c>
      <c r="D1094" s="4" t="s">
        <v>1800</v>
      </c>
      <c r="E1094" s="26" t="s">
        <v>112</v>
      </c>
      <c r="F1094" s="4" t="s">
        <v>796</v>
      </c>
      <c r="G1094" s="4" t="s">
        <v>1808</v>
      </c>
      <c r="H1094" s="4" t="s">
        <v>292</v>
      </c>
      <c r="I1094" s="4" t="s">
        <v>1811</v>
      </c>
      <c r="K1094" s="45">
        <v>4</v>
      </c>
      <c r="L1094" s="45">
        <v>5</v>
      </c>
      <c r="M1094" s="45">
        <f>ABS(K1094-L1094)</f>
        <v>1</v>
      </c>
    </row>
    <row r="1095" spans="1:13">
      <c r="A1095" s="7" t="s">
        <v>1813</v>
      </c>
      <c r="B1095" s="88" t="s">
        <v>1777</v>
      </c>
      <c r="C1095" s="4">
        <v>219</v>
      </c>
      <c r="D1095" s="4" t="s">
        <v>1800</v>
      </c>
      <c r="E1095" s="26" t="s">
        <v>1809</v>
      </c>
      <c r="F1095" s="4" t="s">
        <v>624</v>
      </c>
      <c r="G1095" s="4" t="s">
        <v>1812</v>
      </c>
      <c r="H1095" s="4" t="s">
        <v>292</v>
      </c>
      <c r="I1095" s="4" t="s">
        <v>1811</v>
      </c>
      <c r="K1095" s="45">
        <v>5</v>
      </c>
      <c r="L1095" s="45">
        <v>3</v>
      </c>
      <c r="M1095" s="45">
        <f>ABS(K1095-L1095)</f>
        <v>2</v>
      </c>
    </row>
    <row r="1096" spans="1:13">
      <c r="A1096" s="4" t="s">
        <v>1798</v>
      </c>
      <c r="M1096" s="113">
        <f>AVERAGE(M1091:M1095)</f>
        <v>0.8</v>
      </c>
    </row>
    <row r="1097" spans="1:13">
      <c r="M1097" s="113"/>
    </row>
    <row r="1098" spans="1:13">
      <c r="M1098" s="113"/>
    </row>
    <row r="1099" spans="1:13">
      <c r="A1099" s="47" t="s">
        <v>1815</v>
      </c>
      <c r="J1099" s="4">
        <f>J1090+1</f>
        <v>190</v>
      </c>
    </row>
    <row r="1100" spans="1:13">
      <c r="A1100" s="7" t="s">
        <v>1816</v>
      </c>
      <c r="B1100" s="88" t="s">
        <v>1582</v>
      </c>
      <c r="C1100" s="4">
        <v>2499</v>
      </c>
      <c r="D1100" s="4" t="s">
        <v>1800</v>
      </c>
      <c r="E1100" s="26" t="s">
        <v>1278</v>
      </c>
      <c r="F1100" s="4" t="s">
        <v>1817</v>
      </c>
      <c r="G1100" s="4" t="s">
        <v>1818</v>
      </c>
      <c r="H1100" s="4" t="s">
        <v>113</v>
      </c>
      <c r="I1100" s="4" t="s">
        <v>1025</v>
      </c>
      <c r="K1100" s="45">
        <v>1</v>
      </c>
      <c r="L1100" s="45">
        <v>1</v>
      </c>
      <c r="M1100" s="45">
        <f>ABS(K1100-L1100)</f>
        <v>0</v>
      </c>
    </row>
    <row r="1101" spans="1:13">
      <c r="A1101" s="7" t="s">
        <v>1820</v>
      </c>
      <c r="B1101" s="88" t="s">
        <v>1582</v>
      </c>
      <c r="C1101" s="4">
        <v>690</v>
      </c>
      <c r="D1101" s="4" t="s">
        <v>1821</v>
      </c>
      <c r="E1101" s="26" t="s">
        <v>1278</v>
      </c>
      <c r="F1101" s="4" t="s">
        <v>1086</v>
      </c>
      <c r="G1101" s="4" t="s">
        <v>1822</v>
      </c>
      <c r="H1101" s="4" t="s">
        <v>113</v>
      </c>
      <c r="K1101" s="45">
        <v>2</v>
      </c>
      <c r="L1101" s="45">
        <v>2</v>
      </c>
      <c r="M1101" s="45">
        <f>ABS(K1101-L1101)</f>
        <v>0</v>
      </c>
    </row>
    <row r="1102" spans="1:13">
      <c r="A1102" s="7" t="s">
        <v>1823</v>
      </c>
      <c r="B1102" s="88" t="s">
        <v>1788</v>
      </c>
      <c r="C1102" s="4">
        <v>532</v>
      </c>
      <c r="D1102" s="4" t="s">
        <v>1821</v>
      </c>
      <c r="E1102" s="26" t="s">
        <v>1278</v>
      </c>
      <c r="F1102" s="4" t="s">
        <v>1086</v>
      </c>
      <c r="G1102" s="4" t="s">
        <v>1819</v>
      </c>
      <c r="H1102" s="4" t="s">
        <v>113</v>
      </c>
      <c r="K1102" s="45">
        <v>3</v>
      </c>
      <c r="L1102" s="45">
        <v>3</v>
      </c>
      <c r="M1102" s="45">
        <f>ABS(K1102-L1102)</f>
        <v>0</v>
      </c>
    </row>
    <row r="1103" spans="1:13">
      <c r="A1103" s="7" t="s">
        <v>1825</v>
      </c>
      <c r="B1103" s="88" t="s">
        <v>1777</v>
      </c>
      <c r="C1103" s="4">
        <v>459</v>
      </c>
      <c r="D1103" s="4" t="s">
        <v>1800</v>
      </c>
      <c r="E1103" s="26" t="s">
        <v>1278</v>
      </c>
      <c r="F1103" s="4" t="s">
        <v>1086</v>
      </c>
      <c r="G1103" s="4" t="s">
        <v>1824</v>
      </c>
      <c r="H1103" s="4" t="s">
        <v>113</v>
      </c>
      <c r="K1103" s="45">
        <v>4</v>
      </c>
      <c r="L1103" s="45">
        <v>4</v>
      </c>
      <c r="M1103" s="45">
        <f>ABS(K1103-L1103)</f>
        <v>0</v>
      </c>
    </row>
    <row r="1104" spans="1:13">
      <c r="A1104" s="7" t="s">
        <v>1826</v>
      </c>
      <c r="B1104" s="88" t="s">
        <v>1582</v>
      </c>
      <c r="C1104" s="4">
        <v>419</v>
      </c>
      <c r="D1104" s="4" t="s">
        <v>1800</v>
      </c>
      <c r="E1104" s="26" t="s">
        <v>1278</v>
      </c>
      <c r="F1104" s="4" t="s">
        <v>1086</v>
      </c>
      <c r="G1104" s="4" t="s">
        <v>1827</v>
      </c>
      <c r="H1104" s="4" t="s">
        <v>113</v>
      </c>
      <c r="K1104" s="45">
        <v>5</v>
      </c>
      <c r="L1104" s="45">
        <v>5</v>
      </c>
      <c r="M1104" s="45">
        <f>ABS(K1104-L1104)</f>
        <v>0</v>
      </c>
    </row>
    <row r="1105" spans="1:13">
      <c r="A1105" s="4" t="s">
        <v>1828</v>
      </c>
      <c r="M1105" s="113">
        <f>AVERAGE(M1100:M1104)</f>
        <v>0</v>
      </c>
    </row>
    <row r="1106" spans="1:13">
      <c r="M1106" s="113"/>
    </row>
    <row r="1107" spans="1:13">
      <c r="M1107" s="113"/>
    </row>
    <row r="1108" spans="1:13">
      <c r="M1108" s="113"/>
    </row>
    <row r="1109" spans="1:13">
      <c r="M1109" s="113"/>
    </row>
    <row r="1110" spans="1:13">
      <c r="M1110" s="113"/>
    </row>
    <row r="1111" spans="1:13">
      <c r="M1111" s="113"/>
    </row>
    <row r="1112" spans="1:13">
      <c r="M1112" s="113"/>
    </row>
    <row r="1113" spans="1:13">
      <c r="M1113" s="113"/>
    </row>
    <row r="1114" spans="1:13">
      <c r="M1114" s="113"/>
    </row>
    <row r="1115" spans="1:13">
      <c r="A1115" s="4" t="s">
        <v>390</v>
      </c>
      <c r="C1115" s="4">
        <f>J1099+1</f>
        <v>191</v>
      </c>
      <c r="D1115" s="2" t="s">
        <v>359</v>
      </c>
      <c r="E1115" s="2"/>
      <c r="F1115" s="121">
        <v>46164</v>
      </c>
      <c r="G1115" s="79"/>
      <c r="K1115" s="107" t="s">
        <v>1247</v>
      </c>
    </row>
    <row r="1116" spans="1:13" s="2" customFormat="1">
      <c r="A1116" s="4"/>
      <c r="B1116" s="88"/>
      <c r="C1116" s="4">
        <f>C1115+1</f>
        <v>192</v>
      </c>
      <c r="D1116" s="2" t="s">
        <v>1028</v>
      </c>
      <c r="F1116" s="121">
        <v>46262</v>
      </c>
      <c r="G1116" s="79"/>
      <c r="I1116" s="31"/>
      <c r="J1116" s="35"/>
      <c r="K1116" s="114" t="s">
        <v>1363</v>
      </c>
      <c r="L1116" s="31"/>
      <c r="M1116" s="31"/>
    </row>
    <row r="1117" spans="1:13" s="2" customFormat="1">
      <c r="A1117" s="4"/>
      <c r="B1117" s="88"/>
      <c r="C1117" s="4">
        <f>C1116+1</f>
        <v>193</v>
      </c>
      <c r="D1117" s="2" t="s">
        <v>393</v>
      </c>
      <c r="F1117" s="121">
        <v>46318</v>
      </c>
      <c r="G1117" s="79"/>
      <c r="I1117" s="31"/>
      <c r="J1117" s="35"/>
      <c r="K1117" s="114" t="s">
        <v>1718</v>
      </c>
      <c r="L1117" s="31"/>
      <c r="M1117" s="31"/>
    </row>
    <row r="1118" spans="1:13" s="2" customFormat="1">
      <c r="A1118" s="4"/>
      <c r="B1118" s="88"/>
      <c r="C1118" s="4">
        <f>C1117+1</f>
        <v>194</v>
      </c>
      <c r="D1118" s="2" t="s">
        <v>392</v>
      </c>
      <c r="F1118" s="6" t="s">
        <v>1797</v>
      </c>
      <c r="G1118" s="79"/>
      <c r="I1118" s="31"/>
      <c r="J1118" s="35"/>
      <c r="K1118" s="31" t="s">
        <v>1719</v>
      </c>
      <c r="L1118" s="31"/>
      <c r="M1118" s="31"/>
    </row>
    <row r="1119" spans="1:13" s="2" customFormat="1">
      <c r="A1119" s="4"/>
      <c r="B1119" s="88"/>
      <c r="D1119" s="2" t="s">
        <v>391</v>
      </c>
      <c r="F1119" s="6" t="s">
        <v>1797</v>
      </c>
      <c r="G1119" s="79"/>
      <c r="I1119" s="31"/>
      <c r="J1119" s="35"/>
      <c r="K1119" s="31"/>
      <c r="L1119" s="31"/>
      <c r="M1119" s="31"/>
    </row>
    <row r="1120" spans="1:13" s="2" customFormat="1">
      <c r="A1120" s="31"/>
      <c r="B1120" s="31"/>
      <c r="G1120" s="79"/>
      <c r="I1120" s="31"/>
      <c r="J1120" s="35"/>
      <c r="K1120" s="31"/>
      <c r="L1120" s="31"/>
      <c r="M1120" s="31"/>
    </row>
    <row r="1123" spans="10:10">
      <c r="J1123" s="36"/>
    </row>
    <row r="1124" spans="10:10">
      <c r="J1124" s="36"/>
    </row>
    <row r="1125" spans="10:10">
      <c r="J1125" s="36"/>
    </row>
    <row r="1126" spans="10:10">
      <c r="J1126" s="36"/>
    </row>
    <row r="1127" spans="10:10">
      <c r="J1127" s="36"/>
    </row>
  </sheetData>
  <phoneticPr fontId="0" type="noConversion"/>
  <hyperlinks>
    <hyperlink ref="G17" r:id="rId1" xr:uid="{00000000-0004-0000-0100-000000000000}"/>
    <hyperlink ref="B568" r:id="rId2" xr:uid="{00000000-0004-0000-0100-000001000000}"/>
    <hyperlink ref="I659" r:id="rId3" xr:uid="{00000000-0004-0000-0100-000002000000}"/>
  </hyperlinks>
  <pageMargins left="0.74803149606299213" right="0.74803149606299213" top="0" bottom="0.59055118110236227" header="0.51181102362204722" footer="0.51181102362204722"/>
  <pageSetup paperSize="9" scale="64" fitToHeight="0" orientation="landscape" r:id="rId4"/>
  <headerFooter alignWithMargins="0">
    <oddFooter>&amp;LFile:  &amp;F   &amp;A&amp;CPage &amp;P (&amp;N)&amp;</oddFooter>
  </headerFooter>
  <rowBreaks count="6" manualBreakCount="6">
    <brk id="46" max="16383" man="1"/>
    <brk id="89" max="16383" man="1"/>
    <brk id="132" max="16383" man="1"/>
    <brk id="168" max="16383" man="1"/>
    <brk id="353" max="16383" man="1"/>
    <brk id="395" max="16383" man="1"/>
  </rowBreaks>
  <ignoredErrors>
    <ignoredError sqref="B258:B259 B238 B317 B362:B376 B341:B344 B380:B384 B389:B393 B348:B360 B449:B450 B678:B683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11</vt:i4>
      </vt:variant>
    </vt:vector>
  </HeadingPairs>
  <TitlesOfParts>
    <vt:vector size="12" baseType="lpstr">
      <vt:lpstr>Protokoll</vt:lpstr>
      <vt:lpstr>Protokoll!TABLE_10</vt:lpstr>
      <vt:lpstr>Protokoll!TABLE_2</vt:lpstr>
      <vt:lpstr>Protokoll!TABLE_3</vt:lpstr>
      <vt:lpstr>Protokoll!TABLE_4</vt:lpstr>
      <vt:lpstr>Protokoll!TABLE_5</vt:lpstr>
      <vt:lpstr>Protokoll!TABLE_6</vt:lpstr>
      <vt:lpstr>Protokoll!TABLE_7</vt:lpstr>
      <vt:lpstr>Protokoll!TABLE_8</vt:lpstr>
      <vt:lpstr>Protokoll!TABLE_9</vt:lpstr>
      <vt:lpstr>Protokoll!Utskriftsområde</vt:lpstr>
      <vt:lpstr>Protokoll!Utskriftsrubriker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Välkommen att söka information om våra varor!</dc:title>
  <dc:creator>Osborn</dc:creator>
  <cp:lastModifiedBy>Osborn Hogevik</cp:lastModifiedBy>
  <cp:lastPrinted>2025-05-16T14:43:37Z</cp:lastPrinted>
  <dcterms:created xsi:type="dcterms:W3CDTF">1998-03-01T14:22:54Z</dcterms:created>
  <dcterms:modified xsi:type="dcterms:W3CDTF">2026-03-22T11:21:04Z</dcterms:modified>
</cp:coreProperties>
</file>